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tip-keStaremuRybnik - Št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'Stip-keStaremuRybnik - Št...'!$C$78:$K$101</definedName>
    <definedName name="_xlnm.Print_Area" localSheetId="1">'Stip-keStaremuRybnik - Št...'!$C$4:$J$37,'Stip-keStaremuRybnik - Št...'!$C$68:$K$101</definedName>
    <definedName name="_xlnm.Print_Titles" localSheetId="1">'Stip-keStaremuRybnik - Št...'!$78:$78</definedName>
  </definedNames>
  <calcPr/>
</workbook>
</file>

<file path=xl/calcChain.xml><?xml version="1.0" encoding="utf-8"?>
<calcChain xmlns="http://schemas.openxmlformats.org/spreadsheetml/2006/main">
  <c i="2" r="J35"/>
  <c r="J34"/>
  <c i="1" r="AY55"/>
  <c i="2" r="J33"/>
  <c i="1" r="AX55"/>
  <c i="2" r="BI101"/>
  <c r="BH101"/>
  <c r="BG101"/>
  <c r="BF101"/>
  <c r="T101"/>
  <c r="T100"/>
  <c r="R101"/>
  <c r="R100"/>
  <c r="P101"/>
  <c r="P100"/>
  <c r="BK101"/>
  <c r="BK100"/>
  <c r="J100"/>
  <c r="J101"/>
  <c r="BE101"/>
  <c r="J6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60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T88"/>
  <c r="R89"/>
  <c r="R88"/>
  <c r="P89"/>
  <c r="P88"/>
  <c r="BK89"/>
  <c r="BK88"/>
  <c r="J88"/>
  <c r="J89"/>
  <c r="BE89"/>
  <c r="J5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T83"/>
  <c r="R84"/>
  <c r="R83"/>
  <c r="P84"/>
  <c r="P83"/>
  <c r="BK84"/>
  <c r="BK83"/>
  <c r="J83"/>
  <c r="J84"/>
  <c r="BE84"/>
  <c r="J58"/>
  <c r="BI82"/>
  <c r="F35"/>
  <c i="1" r="BD55"/>
  <c i="2" r="BH82"/>
  <c r="F34"/>
  <c i="1" r="BC55"/>
  <c i="2" r="BG82"/>
  <c r="F33"/>
  <c i="1" r="BB55"/>
  <c i="2" r="BF82"/>
  <c r="J32"/>
  <c i="1" r="AW55"/>
  <c i="2" r="F32"/>
  <c i="1" r="BA55"/>
  <c i="2" r="T82"/>
  <c r="T81"/>
  <c r="T80"/>
  <c r="T79"/>
  <c r="R82"/>
  <c r="R81"/>
  <c r="R80"/>
  <c r="R79"/>
  <c r="P82"/>
  <c r="P81"/>
  <c r="P80"/>
  <c r="P79"/>
  <c i="1" r="AU55"/>
  <c i="2" r="BK82"/>
  <c r="BK81"/>
  <c r="J81"/>
  <c r="BK80"/>
  <c r="J80"/>
  <c r="BK79"/>
  <c r="J79"/>
  <c r="J55"/>
  <c r="J28"/>
  <c i="1" r="AG55"/>
  <c i="2" r="J82"/>
  <c r="BE82"/>
  <c r="J31"/>
  <c i="1" r="AV55"/>
  <c i="2" r="F31"/>
  <c i="1" r="AZ55"/>
  <c i="2" r="J57"/>
  <c r="J56"/>
  <c r="J76"/>
  <c r="F75"/>
  <c r="F73"/>
  <c r="E71"/>
  <c r="J51"/>
  <c r="F50"/>
  <c r="F48"/>
  <c r="E46"/>
  <c r="J37"/>
  <c r="J19"/>
  <c r="E19"/>
  <c r="J75"/>
  <c r="J50"/>
  <c r="J18"/>
  <c r="J16"/>
  <c r="E16"/>
  <c r="F76"/>
  <c r="F51"/>
  <c r="J15"/>
  <c r="J10"/>
  <c r="J73"/>
  <c r="J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<sst xmlns="http://schemas.openxmlformats.org/spreadsheetml/2006/main">
  <si>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</si>
  <si>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</si>
  <si>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</si>
  <si>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</si>
  <si>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</si>
  <si>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{04366180-88b4-4179-8548-a8c5b50ef4e0}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</si>
  <si>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</si>
  <si>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</si>
  <si>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</si>
  <si>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</si>
  <si>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</si>
  <si>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</si>
  <si>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</si>
  <si>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</si>
  <si>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Stip-keStaremuRybnik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</si>
  <si>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</si>
  <si>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</si>
  <si>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Štipoklasy, cesta ke starému rybníku</t>
  </si>
  <si>
    <t>KSO:</t>
  </si>
  <si>
    <t>CC-CZ:</t>
  </si>
  <si>
    <t>Místo:</t>
  </si>
  <si>
    <t xml:space="preserve"> </t>
  </si>
  <si>
    <t>Datum:</t>
  </si>
  <si>
    <t>20. 2. 2019</t>
  </si>
  <si>
    <t>Zadavatel:</t>
  </si>
  <si>
    <t>IČ:</t>
  </si>
  <si>
    <t>OBec Štipoklasy</t>
  </si>
  <si>
    <t>DIČ:</t>
  </si>
  <si>
    <t>Uchazeč:</t>
  </si>
  <si>
    <t>Vyplň údaj</t>
  </si>
  <si>
    <t>Projektant:</t>
  </si>
  <si>
    <t>True</t>
  </si>
  <si>
    <t>Zpracovatel:</t>
  </si>
  <si>
    <t>ing. Jiří Kejval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</si>
  <si>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</si>
  <si>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</si>
  <si>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</si>
  <si>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</si>
  <si>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</si>
  <si>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</si>
  <si>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</si>
  <si>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</si>
  <si>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</si>
  <si>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</si>
  <si>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</si>
  <si>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</si>
  <si>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</si>
  <si>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</si>
  <si>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</si>
  <si>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</si>
  <si>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</si>
  <si>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</si>
  <si>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</si>
  <si>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</si>
  <si>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</si>
  <si>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</si>
  <si>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</si>
  <si>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</si>
  <si>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</si>
  <si>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</si>
  <si>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</si>
  <si>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</si>
  <si>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</si>
  <si>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</si>
  <si>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</si>
  <si>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</si>
  <si>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</si>
  <si>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</si>
  <si>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</si>
  <si>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</si>
  <si>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</si>
  <si>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</si>
  <si>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</si>
  <si>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</si>
  <si>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</si>
  <si>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</si>
  <si>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</si>
  <si>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</si>
  <si>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</si>
  <si>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</si>
  <si>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</si>
  <si>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</si>
  <si>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</si>
  <si>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</si>
  <si>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</si>
  <si>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</si>
  <si>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</si>
  <si>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</si>
  <si>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</si>
  <si>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</si>
  <si>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</si>
  <si>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</si>
  <si>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</si>
  <si>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</si>
  <si>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</si>
  <si>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</si>
  <si>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</si>
  <si>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</si>
  <si>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</si>
  <si>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</si>
  <si>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</si>
  <si>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</si>
  <si>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</si>
  <si>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</si>
  <si>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</si>
  <si>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</si>
  <si>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</si>
  <si>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113107342</t>
  </si>
  <si>
    <t>Odstranění podkladu živičného tl 100 mm strojně pl do 50 m2</t>
  </si>
  <si>
    <t>m2</t>
  </si>
  <si>
    <t>CS ÚRS 2019 01</t>
  </si>
  <si>
    <t>4</t>
  </si>
  <si>
    <t>-1945345073</t>
  </si>
  <si>
    <t>5</t>
  </si>
  <si>
    <t>Komunikace pozemní</t>
  </si>
  <si>
    <t>565166111</t>
  </si>
  <si>
    <t>Asfaltový beton vrstva podkladní ACP 22 (obalované kamenivo OKH) tl 80 mm š do 3 m</t>
  </si>
  <si>
    <t>418725366</t>
  </si>
  <si>
    <t>3</t>
  </si>
  <si>
    <t>569811111</t>
  </si>
  <si>
    <t>Zpevnění krajnic štěrkodrtí tl 50 mm</t>
  </si>
  <si>
    <t>-283861861</t>
  </si>
  <si>
    <t>573231108</t>
  </si>
  <si>
    <t>Postřik živičný spojovací ze silniční emulze v množství 0,50 kg/m2</t>
  </si>
  <si>
    <t>-111819848</t>
  </si>
  <si>
    <t>577144221</t>
  </si>
  <si>
    <t>Asfaltový beton vrstva obrusná ACO 11 (ABS) tř. II tl 50 mm š přes 3 m z nemodifikovaného asfaltu</t>
  </si>
  <si>
    <t>-1270352663</t>
  </si>
  <si>
    <t>9</t>
  </si>
  <si>
    <t>Ostatní konstrukce a práce, bourání</t>
  </si>
  <si>
    <t>6</t>
  </si>
  <si>
    <t>919735112</t>
  </si>
  <si>
    <t>Řezání stávajícího živičného krytu hl do 100 mm</t>
  </si>
  <si>
    <t>m</t>
  </si>
  <si>
    <t>230606227</t>
  </si>
  <si>
    <t>7</t>
  </si>
  <si>
    <t>938902151</t>
  </si>
  <si>
    <t>Čistění příkopů strojně příkopovou frézou š dna do 400 mm</t>
  </si>
  <si>
    <t>1829765738</t>
  </si>
  <si>
    <t>8</t>
  </si>
  <si>
    <t>938908411</t>
  </si>
  <si>
    <t>Čištění vozovek splachováním vodou</t>
  </si>
  <si>
    <t>401168305</t>
  </si>
  <si>
    <t>938909311</t>
  </si>
  <si>
    <t>Čištění vozovek metením strojně podkladu nebo krytu betonového nebo živičného</t>
  </si>
  <si>
    <t>957603370</t>
  </si>
  <si>
    <t>10</t>
  </si>
  <si>
    <t>938909611</t>
  </si>
  <si>
    <t>Odstranění nánosu na krajnicích tl do 100 mm</t>
  </si>
  <si>
    <t>-545344887</t>
  </si>
  <si>
    <t>11</t>
  </si>
  <si>
    <t>R 1</t>
  </si>
  <si>
    <t>Dopravní opatření, přechodné dopravní značení, uzavírky</t>
  </si>
  <si>
    <t>soub</t>
  </si>
  <si>
    <t>-1328130211</t>
  </si>
  <si>
    <t>12</t>
  </si>
  <si>
    <t>R 2</t>
  </si>
  <si>
    <t>Náklady na vytýčení podzemních vedení</t>
  </si>
  <si>
    <t>-959274015</t>
  </si>
  <si>
    <t>997</t>
  </si>
  <si>
    <t>Přesun sutě</t>
  </si>
  <si>
    <t>13</t>
  </si>
  <si>
    <t>997221561</t>
  </si>
  <si>
    <t>Vodorovná doprava suti z kusových materiálů do 1 km</t>
  </si>
  <si>
    <t>t</t>
  </si>
  <si>
    <t>1783606842</t>
  </si>
  <si>
    <t>14</t>
  </si>
  <si>
    <t>997221569</t>
  </si>
  <si>
    <t>Příplatek ZKD 1 km u vodorovné dopravy suti z kusových materiálů</t>
  </si>
  <si>
    <t>2111594780</t>
  </si>
  <si>
    <t>997221845</t>
  </si>
  <si>
    <t>Poplatek za uložení na skládce (skládkovné) odpadu asfaltového bez dehtu kód odpadu 170 302</t>
  </si>
  <si>
    <t>1355810804</t>
  </si>
  <si>
    <t>998</t>
  </si>
  <si>
    <t>Přesun hmot</t>
  </si>
  <si>
    <t>16</t>
  </si>
  <si>
    <t>998225111</t>
  </si>
  <si>
    <t>Přesun hmot pro pozemní komunikace s krytem z kamene, monolitickým betonovým nebo živičným</t>
  </si>
  <si>
    <t>-676197532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</si>
</sst>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9" xfId="0" applyNumberFormat="1" applyFont="1" applyBorder="1" applyAlignment="1" applyProtection="1">
      <alignment vertical="center"/>
    </xf>
    <xf numFmtId="4" fontId="22" fillId="0" borderId="20" xfId="0" applyNumberFormat="1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4" fontId="22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4" fillId="0" borderId="12" xfId="0" applyNumberFormat="1" applyFont="1" applyBorder="1" applyAlignment="1" applyProtection="1"/>
    <xf numFmtId="166" fontId="24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ht="36.96" customHeight="1">
      <c r="AR2"/>
      <c r="BS2" s="12" t="s">
        <v>6</v>
      </c>
      <c r="BT2" s="12" t="s">
        <v>7</v>
      </c>
    </row>
    <row r="3" ht="6.96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ht="24.96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ht="36.96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ht="18.48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ht="6.96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ht="6.96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ht="18.48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31</v>
      </c>
    </row>
    <row r="18" ht="6.96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ht="12" customHeight="1">
      <c r="B19" s="16"/>
      <c r="C19" s="17"/>
      <c r="D19" s="27" t="s">
        <v>32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ht="18.48" customHeight="1">
      <c r="B20" s="16"/>
      <c r="C20" s="17"/>
      <c r="D20" s="17"/>
      <c r="E20" s="22" t="s">
        <v>33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31</v>
      </c>
    </row>
    <row r="21" ht="6.96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ht="12" customHeight="1">
      <c r="B22" s="16"/>
      <c r="C22" s="17"/>
      <c r="D22" s="27" t="s">
        <v>34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ht="6.96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ht="6.96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="1" customFormat="1" ht="25.92" customHeight="1"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="1" customFormat="1" ht="6.96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="1" customForma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8"/>
      <c r="BE28" s="26"/>
    </row>
    <row r="29" s="2" customFormat="1" ht="14.4" customHeight="1">
      <c r="B29" s="40"/>
      <c r="C29" s="41"/>
      <c r="D29" s="27" t="s">
        <v>39</v>
      </c>
      <c r="E29" s="41"/>
      <c r="F29" s="27" t="s">
        <v>40</v>
      </c>
      <c r="G29" s="41"/>
      <c r="H29" s="41"/>
      <c r="I29" s="41"/>
      <c r="J29" s="41"/>
      <c r="K29" s="41"/>
      <c r="L29" s="42">
        <v>0.20999999999999999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 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 2)</f>
        <v>0</v>
      </c>
      <c r="AL29" s="41"/>
      <c r="AM29" s="41"/>
      <c r="AN29" s="41"/>
      <c r="AO29" s="41"/>
      <c r="AP29" s="41"/>
      <c r="AQ29" s="41"/>
      <c r="AR29" s="44"/>
      <c r="BE29" s="26"/>
    </row>
    <row r="30" s="2" customFormat="1" ht="14.4" customHeight="1">
      <c r="B30" s="40"/>
      <c r="C30" s="41"/>
      <c r="D30" s="41"/>
      <c r="E30" s="41"/>
      <c r="F30" s="27" t="s">
        <v>41</v>
      </c>
      <c r="G30" s="41"/>
      <c r="H30" s="41"/>
      <c r="I30" s="41"/>
      <c r="J30" s="41"/>
      <c r="K30" s="41"/>
      <c r="L30" s="42">
        <v>0.14999999999999999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 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 2)</f>
        <v>0</v>
      </c>
      <c r="AL30" s="41"/>
      <c r="AM30" s="41"/>
      <c r="AN30" s="41"/>
      <c r="AO30" s="41"/>
      <c r="AP30" s="41"/>
      <c r="AQ30" s="41"/>
      <c r="AR30" s="44"/>
      <c r="BE30" s="26"/>
    </row>
    <row r="31" hidden="1" s="2" customFormat="1" ht="14.4" customHeight="1">
      <c r="B31" s="40"/>
      <c r="C31" s="41"/>
      <c r="D31" s="41"/>
      <c r="E31" s="41"/>
      <c r="F31" s="27" t="s">
        <v>42</v>
      </c>
      <c r="G31" s="41"/>
      <c r="H31" s="41"/>
      <c r="I31" s="41"/>
      <c r="J31" s="41"/>
      <c r="K31" s="41"/>
      <c r="L31" s="42">
        <v>0.20999999999999999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 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hidden="1" s="2" customFormat="1" ht="14.4" customHeight="1">
      <c r="B32" s="40"/>
      <c r="C32" s="41"/>
      <c r="D32" s="41"/>
      <c r="E32" s="41"/>
      <c r="F32" s="27" t="s">
        <v>43</v>
      </c>
      <c r="G32" s="41"/>
      <c r="H32" s="41"/>
      <c r="I32" s="41"/>
      <c r="J32" s="41"/>
      <c r="K32" s="41"/>
      <c r="L32" s="42">
        <v>0.14999999999999999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 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hidden="1" s="2" customFormat="1" ht="14.4" customHeight="1">
      <c r="B33" s="40"/>
      <c r="C33" s="41"/>
      <c r="D33" s="41"/>
      <c r="E33" s="41"/>
      <c r="F33" s="27" t="s">
        <v>44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 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="1" customFormat="1" ht="6.96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="1" customFormat="1" ht="25.92" customHeight="1">
      <c r="B35" s="33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="1" customFormat="1" ht="6.96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="1" customFormat="1" ht="6.96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="1" customFormat="1" ht="6.96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="1" customFormat="1" ht="24.96" customHeight="1">
      <c r="B42" s="33"/>
      <c r="C42" s="18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="1" customFormat="1" ht="6.96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Stip-keStaremuRybnik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="3" customFormat="1" ht="36.96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Štipoklasy, cesta ke starému rybníku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="1" customFormat="1" ht="6.96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 "","",AN8)</f>
        <v>20. 2. 2019</v>
      </c>
      <c r="AN47" s="62"/>
      <c r="AO47" s="34"/>
      <c r="AP47" s="34"/>
      <c r="AQ47" s="34"/>
      <c r="AR47" s="38"/>
    </row>
    <row r="48" s="1" customFormat="1" ht="6.96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OBec Štipoklasy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49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="1" customFormat="1" ht="13.65" customHeight="1"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32</v>
      </c>
      <c r="AJ50" s="34"/>
      <c r="AK50" s="34"/>
      <c r="AL50" s="34"/>
      <c r="AM50" s="63" t="str">
        <f>IF(E20="","",E20)</f>
        <v>ing. Jiří Kejval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="1" customFormat="1" ht="29.28" customHeight="1">
      <c r="B52" s="33"/>
      <c r="C52" s="76" t="s">
        <v>50</v>
      </c>
      <c r="D52" s="77"/>
      <c r="E52" s="77"/>
      <c r="F52" s="77"/>
      <c r="G52" s="77"/>
      <c r="H52" s="78"/>
      <c r="I52" s="79" t="s">
        <v>51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52</v>
      </c>
      <c r="AH52" s="77"/>
      <c r="AI52" s="77"/>
      <c r="AJ52" s="77"/>
      <c r="AK52" s="77"/>
      <c r="AL52" s="77"/>
      <c r="AM52" s="77"/>
      <c r="AN52" s="79" t="s">
        <v>53</v>
      </c>
      <c r="AO52" s="77"/>
      <c r="AP52" s="81"/>
      <c r="AQ52" s="82" t="s">
        <v>54</v>
      </c>
      <c r="AR52" s="38"/>
      <c r="AS52" s="83" t="s">
        <v>55</v>
      </c>
      <c r="AT52" s="84" t="s">
        <v>56</v>
      </c>
      <c r="AU52" s="84" t="s">
        <v>57</v>
      </c>
      <c r="AV52" s="84" t="s">
        <v>58</v>
      </c>
      <c r="AW52" s="84" t="s">
        <v>59</v>
      </c>
      <c r="AX52" s="84" t="s">
        <v>60</v>
      </c>
      <c r="AY52" s="84" t="s">
        <v>61</v>
      </c>
      <c r="AZ52" s="84" t="s">
        <v>62</v>
      </c>
      <c r="BA52" s="84" t="s">
        <v>63</v>
      </c>
      <c r="BB52" s="84" t="s">
        <v>64</v>
      </c>
      <c r="BC52" s="84" t="s">
        <v>65</v>
      </c>
      <c r="BD52" s="85" t="s">
        <v>66</v>
      </c>
    </row>
    <row r="53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="4" customFormat="1" ht="32.4" customHeight="1">
      <c r="B54" s="89"/>
      <c r="C54" s="90" t="s">
        <v>67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ROUND(AG55,2)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ROUND(AS55,2)</f>
        <v>0</v>
      </c>
      <c r="AT54" s="97">
        <f>ROUND(SUM(AV54:AW54),2)</f>
        <v>0</v>
      </c>
      <c r="AU54" s="98">
        <f>ROUND(AU55,5)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ROUND(AZ55,2)</f>
        <v>0</v>
      </c>
      <c r="BA54" s="97">
        <f>ROUND(BA55,2)</f>
        <v>0</v>
      </c>
      <c r="BB54" s="97">
        <f>ROUND(BB55,2)</f>
        <v>0</v>
      </c>
      <c r="BC54" s="97">
        <f>ROUND(BC55,2)</f>
        <v>0</v>
      </c>
      <c r="BD54" s="99">
        <f>ROUND(BD55,2)</f>
        <v>0</v>
      </c>
      <c r="BS54" s="100" t="s">
        <v>68</v>
      </c>
      <c r="BT54" s="100" t="s">
        <v>69</v>
      </c>
      <c r="BV54" s="100" t="s">
        <v>70</v>
      </c>
      <c r="BW54" s="100" t="s">
        <v>5</v>
      </c>
      <c r="BX54" s="100" t="s">
        <v>71</v>
      </c>
      <c r="CL54" s="100" t="s">
        <v>1</v>
      </c>
    </row>
    <row r="55" s="5" customFormat="1" ht="54" customHeight="1">
      <c r="A55" s="101" t="s">
        <v>72</v>
      </c>
      <c r="B55" s="102"/>
      <c r="C55" s="103"/>
      <c r="D55" s="104" t="s">
        <v>14</v>
      </c>
      <c r="E55" s="104"/>
      <c r="F55" s="104"/>
      <c r="G55" s="104"/>
      <c r="H55" s="104"/>
      <c r="I55" s="105"/>
      <c r="J55" s="104" t="s">
        <v>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6">
        <f>'Stip-keStaremuRybnik - Št...'!J28</f>
        <v>0</v>
      </c>
      <c r="AH55" s="105"/>
      <c r="AI55" s="105"/>
      <c r="AJ55" s="105"/>
      <c r="AK55" s="105"/>
      <c r="AL55" s="105"/>
      <c r="AM55" s="105"/>
      <c r="AN55" s="106">
        <f>SUM(AG55,AT55)</f>
        <v>0</v>
      </c>
      <c r="AO55" s="105"/>
      <c r="AP55" s="105"/>
      <c r="AQ55" s="107" t="s">
        <v>73</v>
      </c>
      <c r="AR55" s="108"/>
      <c r="AS55" s="109">
        <v>0</v>
      </c>
      <c r="AT55" s="110">
        <f>ROUND(SUM(AV55:AW55),2)</f>
        <v>0</v>
      </c>
      <c r="AU55" s="111">
        <f>'Stip-keStaremuRybnik - Št...'!P79</f>
        <v>0</v>
      </c>
      <c r="AV55" s="110">
        <f>'Stip-keStaremuRybnik - Št...'!J31</f>
        <v>0</v>
      </c>
      <c r="AW55" s="110">
        <f>'Stip-keStaremuRybnik - Št...'!J32</f>
        <v>0</v>
      </c>
      <c r="AX55" s="110">
        <f>'Stip-keStaremuRybnik - Št...'!J33</f>
        <v>0</v>
      </c>
      <c r="AY55" s="110">
        <f>'Stip-keStaremuRybnik - Št...'!J34</f>
        <v>0</v>
      </c>
      <c r="AZ55" s="110">
        <f>'Stip-keStaremuRybnik - Št...'!F31</f>
        <v>0</v>
      </c>
      <c r="BA55" s="110">
        <f>'Stip-keStaremuRybnik - Št...'!F32</f>
        <v>0</v>
      </c>
      <c r="BB55" s="110">
        <f>'Stip-keStaremuRybnik - Št...'!F33</f>
        <v>0</v>
      </c>
      <c r="BC55" s="110">
        <f>'Stip-keStaremuRybnik - Št...'!F34</f>
        <v>0</v>
      </c>
      <c r="BD55" s="112">
        <f>'Stip-keStaremuRybnik - Št...'!F35</f>
        <v>0</v>
      </c>
      <c r="BT55" s="113" t="s">
        <v>74</v>
      </c>
      <c r="BU55" s="113" t="s">
        <v>75</v>
      </c>
      <c r="BV55" s="113" t="s">
        <v>70</v>
      </c>
      <c r="BW55" s="113" t="s">
        <v>5</v>
      </c>
      <c r="BX55" s="113" t="s">
        <v>71</v>
      </c>
      <c r="CL55" s="113" t="s">
        <v>1</v>
      </c>
    </row>
    <row r="56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="1" customFormat="1" ht="6.96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sheet="1" formatColumns="0" formatRows="0" objects="1" scenarios="1" spinCount="100000" saltValue="RkfBfi/FHR/JgFzrCkMEbydG8gQ4kvp1O+T/d8/bR+xMuOOj1Y16b/deDYPjcR5CSn4yO0jxTB89BWEXCZYSCQ==" hashValue="y/s1iWuBgm35CpKBJQTA25ij1h/qWGm0TeuR87sewB8mymA2zNnXEmyAU8sHiRMyJNyYthy/4OBES2+CBIjLc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tip-keStaremuRybnik - Št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2" t="s">
        <v>5</v>
      </c>
    </row>
    <row r="3" ht="6.96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5"/>
      <c r="AT3" s="12" t="s">
        <v>76</v>
      </c>
    </row>
    <row r="4" ht="24.96" customHeight="1">
      <c r="B4" s="15"/>
      <c r="D4" s="118" t="s">
        <v>77</v>
      </c>
      <c r="L4" s="15"/>
      <c r="M4" s="19" t="s">
        <v>10</v>
      </c>
      <c r="AT4" s="12" t="s">
        <v>4</v>
      </c>
    </row>
    <row r="5" ht="6.96" customHeight="1">
      <c r="B5" s="15"/>
      <c r="L5" s="15"/>
    </row>
    <row r="6" s="1" customFormat="1" ht="12" customHeight="1">
      <c r="B6" s="38"/>
      <c r="D6" s="119" t="s">
        <v>16</v>
      </c>
      <c r="I6" s="120"/>
      <c r="L6" s="38"/>
    </row>
    <row r="7" s="1" customFormat="1" ht="36.96" customHeight="1">
      <c r="B7" s="38"/>
      <c r="E7" s="121" t="s">
        <v>17</v>
      </c>
      <c r="F7" s="1"/>
      <c r="G7" s="1"/>
      <c r="H7" s="1"/>
      <c r="I7" s="120"/>
      <c r="L7" s="38"/>
    </row>
    <row r="8" s="1" customFormat="1">
      <c r="B8" s="38"/>
      <c r="I8" s="120"/>
      <c r="L8" s="38"/>
    </row>
    <row r="9" s="1" customFormat="1" ht="12" customHeight="1">
      <c r="B9" s="38"/>
      <c r="D9" s="119" t="s">
        <v>18</v>
      </c>
      <c r="F9" s="12" t="s">
        <v>1</v>
      </c>
      <c r="I9" s="122" t="s">
        <v>19</v>
      </c>
      <c r="J9" s="12" t="s">
        <v>1</v>
      </c>
      <c r="L9" s="38"/>
    </row>
    <row r="10" s="1" customFormat="1" ht="12" customHeight="1">
      <c r="B10" s="38"/>
      <c r="D10" s="119" t="s">
        <v>20</v>
      </c>
      <c r="F10" s="12" t="s">
        <v>21</v>
      </c>
      <c r="I10" s="122" t="s">
        <v>22</v>
      </c>
      <c r="J10" s="123" t="str">
        <f>'Rekapitulace stavby'!AN8</f>
        <v>20. 2. 2019</v>
      </c>
      <c r="L10" s="38"/>
    </row>
    <row r="11" s="1" customFormat="1" ht="10.8" customHeight="1">
      <c r="B11" s="38"/>
      <c r="I11" s="120"/>
      <c r="L11" s="38"/>
    </row>
    <row r="12" s="1" customFormat="1" ht="12" customHeight="1">
      <c r="B12" s="38"/>
      <c r="D12" s="119" t="s">
        <v>24</v>
      </c>
      <c r="I12" s="122" t="s">
        <v>25</v>
      </c>
      <c r="J12" s="12" t="s">
        <v>1</v>
      </c>
      <c r="L12" s="38"/>
    </row>
    <row r="13" s="1" customFormat="1" ht="18" customHeight="1">
      <c r="B13" s="38"/>
      <c r="E13" s="12" t="s">
        <v>26</v>
      </c>
      <c r="I13" s="122" t="s">
        <v>27</v>
      </c>
      <c r="J13" s="12" t="s">
        <v>1</v>
      </c>
      <c r="L13" s="38"/>
    </row>
    <row r="14" s="1" customFormat="1" ht="6.96" customHeight="1">
      <c r="B14" s="38"/>
      <c r="I14" s="120"/>
      <c r="L14" s="38"/>
    </row>
    <row r="15" s="1" customFormat="1" ht="12" customHeight="1">
      <c r="B15" s="38"/>
      <c r="D15" s="119" t="s">
        <v>28</v>
      </c>
      <c r="I15" s="122" t="s">
        <v>25</v>
      </c>
      <c r="J15" s="28" t="str">
        <f>'Rekapitulace stavby'!AN13</f>
        <v>Vyplň údaj</v>
      </c>
      <c r="L15" s="38"/>
    </row>
    <row r="16" s="1" customFormat="1" ht="18" customHeight="1">
      <c r="B16" s="38"/>
      <c r="E16" s="28" t="str">
        <f>'Rekapitulace stavby'!E14</f>
        <v>Vyplň údaj</v>
      </c>
      <c r="F16" s="12"/>
      <c r="G16" s="12"/>
      <c r="H16" s="12"/>
      <c r="I16" s="122" t="s">
        <v>27</v>
      </c>
      <c r="J16" s="28" t="str">
        <f>'Rekapitulace stavby'!AN14</f>
        <v>Vyplň údaj</v>
      </c>
      <c r="L16" s="38"/>
    </row>
    <row r="17" s="1" customFormat="1" ht="6.96" customHeight="1">
      <c r="B17" s="38"/>
      <c r="I17" s="120"/>
      <c r="L17" s="38"/>
    </row>
    <row r="18" s="1" customFormat="1" ht="12" customHeight="1">
      <c r="B18" s="38"/>
      <c r="D18" s="119" t="s">
        <v>30</v>
      </c>
      <c r="I18" s="122" t="s">
        <v>25</v>
      </c>
      <c r="J18" s="12" t="str">
        <f>IF('Rekapitulace stavby'!AN16="","",'Rekapitulace stavby'!AN16)</f>
        <v/>
      </c>
      <c r="L18" s="38"/>
    </row>
    <row r="19" s="1" customFormat="1" ht="18" customHeight="1">
      <c r="B19" s="38"/>
      <c r="E19" s="12" t="str">
        <f>IF('Rekapitulace stavby'!E17="","",'Rekapitulace stavby'!E17)</f>
        <v xml:space="preserve"> </v>
      </c>
      <c r="I19" s="122" t="s">
        <v>27</v>
      </c>
      <c r="J19" s="12" t="str">
        <f>IF('Rekapitulace stavby'!AN17="","",'Rekapitulace stavby'!AN17)</f>
        <v/>
      </c>
      <c r="L19" s="38"/>
    </row>
    <row r="20" s="1" customFormat="1" ht="6.96" customHeight="1">
      <c r="B20" s="38"/>
      <c r="I20" s="120"/>
      <c r="L20" s="38"/>
    </row>
    <row r="21" s="1" customFormat="1" ht="12" customHeight="1">
      <c r="B21" s="38"/>
      <c r="D21" s="119" t="s">
        <v>32</v>
      </c>
      <c r="I21" s="122" t="s">
        <v>25</v>
      </c>
      <c r="J21" s="12" t="s">
        <v>1</v>
      </c>
      <c r="L21" s="38"/>
    </row>
    <row r="22" s="1" customFormat="1" ht="18" customHeight="1">
      <c r="B22" s="38"/>
      <c r="E22" s="12" t="s">
        <v>33</v>
      </c>
      <c r="I22" s="122" t="s">
        <v>27</v>
      </c>
      <c r="J22" s="12" t="s">
        <v>1</v>
      </c>
      <c r="L22" s="38"/>
    </row>
    <row r="23" s="1" customFormat="1" ht="6.96" customHeight="1">
      <c r="B23" s="38"/>
      <c r="I23" s="120"/>
      <c r="L23" s="38"/>
    </row>
    <row r="24" s="1" customFormat="1" ht="12" customHeight="1">
      <c r="B24" s="38"/>
      <c r="D24" s="119" t="s">
        <v>34</v>
      </c>
      <c r="I24" s="120"/>
      <c r="L24" s="38"/>
    </row>
    <row r="25" s="6" customFormat="1" ht="16.5" customHeight="1">
      <c r="B25" s="124"/>
      <c r="E25" s="125" t="s">
        <v>1</v>
      </c>
      <c r="F25" s="125"/>
      <c r="G25" s="125"/>
      <c r="H25" s="125"/>
      <c r="I25" s="126"/>
      <c r="L25" s="124"/>
    </row>
    <row r="26" s="1" customFormat="1" ht="6.96" customHeight="1">
      <c r="B26" s="38"/>
      <c r="I26" s="120"/>
      <c r="L26" s="38"/>
    </row>
    <row r="27" s="1" customFormat="1" ht="6.96" customHeight="1">
      <c r="B27" s="38"/>
      <c r="D27" s="66"/>
      <c r="E27" s="66"/>
      <c r="F27" s="66"/>
      <c r="G27" s="66"/>
      <c r="H27" s="66"/>
      <c r="I27" s="127"/>
      <c r="J27" s="66"/>
      <c r="K27" s="66"/>
      <c r="L27" s="38"/>
    </row>
    <row r="28" s="1" customFormat="1" ht="25.44" customHeight="1">
      <c r="B28" s="38"/>
      <c r="D28" s="128" t="s">
        <v>35</v>
      </c>
      <c r="I28" s="120"/>
      <c r="J28" s="129">
        <f>ROUND(J79, 2)</f>
        <v>0</v>
      </c>
      <c r="L28" s="38"/>
    </row>
    <row r="29" s="1" customFormat="1" ht="6.96" customHeight="1">
      <c r="B29" s="38"/>
      <c r="D29" s="66"/>
      <c r="E29" s="66"/>
      <c r="F29" s="66"/>
      <c r="G29" s="66"/>
      <c r="H29" s="66"/>
      <c r="I29" s="127"/>
      <c r="J29" s="66"/>
      <c r="K29" s="66"/>
      <c r="L29" s="38"/>
    </row>
    <row r="30" s="1" customFormat="1" ht="14.4" customHeight="1">
      <c r="B30" s="38"/>
      <c r="F30" s="130" t="s">
        <v>37</v>
      </c>
      <c r="I30" s="131" t="s">
        <v>36</v>
      </c>
      <c r="J30" s="130" t="s">
        <v>38</v>
      </c>
      <c r="L30" s="38"/>
    </row>
    <row r="31" s="1" customFormat="1" ht="14.4" customHeight="1">
      <c r="B31" s="38"/>
      <c r="D31" s="119" t="s">
        <v>39</v>
      </c>
      <c r="E31" s="119" t="s">
        <v>40</v>
      </c>
      <c r="F31" s="132">
        <f>ROUND((SUM(BE79:BE101)),  2)</f>
        <v>0</v>
      </c>
      <c r="I31" s="133">
        <v>0.20999999999999999</v>
      </c>
      <c r="J31" s="132">
        <f>ROUND(((SUM(BE79:BE101))*I31),  2)</f>
        <v>0</v>
      </c>
      <c r="L31" s="38"/>
    </row>
    <row r="32" s="1" customFormat="1" ht="14.4" customHeight="1">
      <c r="B32" s="38"/>
      <c r="E32" s="119" t="s">
        <v>41</v>
      </c>
      <c r="F32" s="132">
        <f>ROUND((SUM(BF79:BF101)),  2)</f>
        <v>0</v>
      </c>
      <c r="I32" s="133">
        <v>0.14999999999999999</v>
      </c>
      <c r="J32" s="132">
        <f>ROUND(((SUM(BF79:BF101))*I32),  2)</f>
        <v>0</v>
      </c>
      <c r="L32" s="38"/>
    </row>
    <row r="33" hidden="1" s="1" customFormat="1" ht="14.4" customHeight="1">
      <c r="B33" s="38"/>
      <c r="E33" s="119" t="s">
        <v>42</v>
      </c>
      <c r="F33" s="132">
        <f>ROUND((SUM(BG79:BG101)),  2)</f>
        <v>0</v>
      </c>
      <c r="I33" s="133">
        <v>0.20999999999999999</v>
      </c>
      <c r="J33" s="132">
        <f>0</f>
        <v>0</v>
      </c>
      <c r="L33" s="38"/>
    </row>
    <row r="34" hidden="1" s="1" customFormat="1" ht="14.4" customHeight="1">
      <c r="B34" s="38"/>
      <c r="E34" s="119" t="s">
        <v>43</v>
      </c>
      <c r="F34" s="132">
        <f>ROUND((SUM(BH79:BH101)),  2)</f>
        <v>0</v>
      </c>
      <c r="I34" s="133">
        <v>0.14999999999999999</v>
      </c>
      <c r="J34" s="132">
        <f>0</f>
        <v>0</v>
      </c>
      <c r="L34" s="38"/>
    </row>
    <row r="35" hidden="1" s="1" customFormat="1" ht="14.4" customHeight="1">
      <c r="B35" s="38"/>
      <c r="E35" s="119" t="s">
        <v>44</v>
      </c>
      <c r="F35" s="132">
        <f>ROUND((SUM(BI79:BI101)),  2)</f>
        <v>0</v>
      </c>
      <c r="I35" s="133">
        <v>0</v>
      </c>
      <c r="J35" s="132">
        <f>0</f>
        <v>0</v>
      </c>
      <c r="L35" s="38"/>
    </row>
    <row r="36" s="1" customFormat="1" ht="6.96" customHeight="1">
      <c r="B36" s="38"/>
      <c r="I36" s="120"/>
      <c r="L36" s="38"/>
    </row>
    <row r="37" s="1" customFormat="1" ht="25.44" customHeight="1">
      <c r="B37" s="38"/>
      <c r="C37" s="134"/>
      <c r="D37" s="135" t="s">
        <v>45</v>
      </c>
      <c r="E37" s="136"/>
      <c r="F37" s="136"/>
      <c r="G37" s="137" t="s">
        <v>46</v>
      </c>
      <c r="H37" s="138" t="s">
        <v>47</v>
      </c>
      <c r="I37" s="139"/>
      <c r="J37" s="140">
        <f>SUM(J28:J35)</f>
        <v>0</v>
      </c>
      <c r="K37" s="141"/>
      <c r="L37" s="38"/>
    </row>
    <row r="38" s="1" customFormat="1" ht="14.4" customHeight="1">
      <c r="B38" s="142"/>
      <c r="C38" s="143"/>
      <c r="D38" s="143"/>
      <c r="E38" s="143"/>
      <c r="F38" s="143"/>
      <c r="G38" s="143"/>
      <c r="H38" s="143"/>
      <c r="I38" s="144"/>
      <c r="J38" s="143"/>
      <c r="K38" s="143"/>
      <c r="L38" s="38"/>
    </row>
    <row r="42" hidden="1" s="1" customFormat="1" ht="6.96" customHeight="1">
      <c r="B42" s="145"/>
      <c r="C42" s="146"/>
      <c r="D42" s="146"/>
      <c r="E42" s="146"/>
      <c r="F42" s="146"/>
      <c r="G42" s="146"/>
      <c r="H42" s="146"/>
      <c r="I42" s="147"/>
      <c r="J42" s="146"/>
      <c r="K42" s="146"/>
      <c r="L42" s="38"/>
    </row>
    <row r="43" hidden="1" s="1" customFormat="1" ht="24.96" customHeight="1">
      <c r="B43" s="33"/>
      <c r="C43" s="18" t="s">
        <v>78</v>
      </c>
      <c r="D43" s="34"/>
      <c r="E43" s="34"/>
      <c r="F43" s="34"/>
      <c r="G43" s="34"/>
      <c r="H43" s="34"/>
      <c r="I43" s="120"/>
      <c r="J43" s="34"/>
      <c r="K43" s="34"/>
      <c r="L43" s="38"/>
    </row>
    <row r="44" hidden="1" s="1" customFormat="1" ht="6.96" customHeight="1">
      <c r="B44" s="33"/>
      <c r="C44" s="34"/>
      <c r="D44" s="34"/>
      <c r="E44" s="34"/>
      <c r="F44" s="34"/>
      <c r="G44" s="34"/>
      <c r="H44" s="34"/>
      <c r="I44" s="120"/>
      <c r="J44" s="34"/>
      <c r="K44" s="34"/>
      <c r="L44" s="38"/>
    </row>
    <row r="45" hidden="1" s="1" customFormat="1" ht="12" customHeight="1">
      <c r="B45" s="33"/>
      <c r="C45" s="27" t="s">
        <v>16</v>
      </c>
      <c r="D45" s="34"/>
      <c r="E45" s="34"/>
      <c r="F45" s="34"/>
      <c r="G45" s="34"/>
      <c r="H45" s="34"/>
      <c r="I45" s="120"/>
      <c r="J45" s="34"/>
      <c r="K45" s="34"/>
      <c r="L45" s="38"/>
    </row>
    <row r="46" hidden="1" s="1" customFormat="1" ht="16.5" customHeight="1">
      <c r="B46" s="33"/>
      <c r="C46" s="34"/>
      <c r="D46" s="34"/>
      <c r="E46" s="59" t="str">
        <f>E7</f>
        <v>Štipoklasy, cesta ke starému rybníku</v>
      </c>
      <c r="F46" s="34"/>
      <c r="G46" s="34"/>
      <c r="H46" s="34"/>
      <c r="I46" s="120"/>
      <c r="J46" s="34"/>
      <c r="K46" s="34"/>
      <c r="L46" s="38"/>
    </row>
    <row r="47" hidden="1" s="1" customFormat="1" ht="6.96" customHeight="1">
      <c r="B47" s="33"/>
      <c r="C47" s="34"/>
      <c r="D47" s="34"/>
      <c r="E47" s="34"/>
      <c r="F47" s="34"/>
      <c r="G47" s="34"/>
      <c r="H47" s="34"/>
      <c r="I47" s="120"/>
      <c r="J47" s="34"/>
      <c r="K47" s="34"/>
      <c r="L47" s="38"/>
    </row>
    <row r="48" hidden="1" s="1" customFormat="1" ht="12" customHeight="1">
      <c r="B48" s="33"/>
      <c r="C48" s="27" t="s">
        <v>20</v>
      </c>
      <c r="D48" s="34"/>
      <c r="E48" s="34"/>
      <c r="F48" s="22" t="str">
        <f>F10</f>
        <v xml:space="preserve"> </v>
      </c>
      <c r="G48" s="34"/>
      <c r="H48" s="34"/>
      <c r="I48" s="122" t="s">
        <v>22</v>
      </c>
      <c r="J48" s="62" t="str">
        <f>IF(J10="","",J10)</f>
        <v>20. 2. 2019</v>
      </c>
      <c r="K48" s="34"/>
      <c r="L48" s="38"/>
    </row>
    <row r="49" hidden="1" s="1" customFormat="1" ht="6.96" customHeight="1">
      <c r="B49" s="33"/>
      <c r="C49" s="34"/>
      <c r="D49" s="34"/>
      <c r="E49" s="34"/>
      <c r="F49" s="34"/>
      <c r="G49" s="34"/>
      <c r="H49" s="34"/>
      <c r="I49" s="120"/>
      <c r="J49" s="34"/>
      <c r="K49" s="34"/>
      <c r="L49" s="38"/>
    </row>
    <row r="50" hidden="1" s="1" customFormat="1" ht="13.65" customHeight="1">
      <c r="B50" s="33"/>
      <c r="C50" s="27" t="s">
        <v>24</v>
      </c>
      <c r="D50" s="34"/>
      <c r="E50" s="34"/>
      <c r="F50" s="22" t="str">
        <f>E13</f>
        <v>OBec Štipoklasy</v>
      </c>
      <c r="G50" s="34"/>
      <c r="H50" s="34"/>
      <c r="I50" s="122" t="s">
        <v>30</v>
      </c>
      <c r="J50" s="31" t="str">
        <f>E19</f>
        <v xml:space="preserve"> </v>
      </c>
      <c r="K50" s="34"/>
      <c r="L50" s="38"/>
    </row>
    <row r="51" hidden="1" s="1" customFormat="1" ht="13.65" customHeight="1">
      <c r="B51" s="33"/>
      <c r="C51" s="27" t="s">
        <v>28</v>
      </c>
      <c r="D51" s="34"/>
      <c r="E51" s="34"/>
      <c r="F51" s="22" t="str">
        <f>IF(E16="","",E16)</f>
        <v>Vyplň údaj</v>
      </c>
      <c r="G51" s="34"/>
      <c r="H51" s="34"/>
      <c r="I51" s="122" t="s">
        <v>32</v>
      </c>
      <c r="J51" s="31" t="str">
        <f>E22</f>
        <v>ing. Jiří Kejval</v>
      </c>
      <c r="K51" s="34"/>
      <c r="L51" s="38"/>
    </row>
    <row r="52" hidden="1" s="1" customFormat="1" ht="10.32" customHeight="1">
      <c r="B52" s="33"/>
      <c r="C52" s="34"/>
      <c r="D52" s="34"/>
      <c r="E52" s="34"/>
      <c r="F52" s="34"/>
      <c r="G52" s="34"/>
      <c r="H52" s="34"/>
      <c r="I52" s="120"/>
      <c r="J52" s="34"/>
      <c r="K52" s="34"/>
      <c r="L52" s="38"/>
    </row>
    <row r="53" hidden="1" s="1" customFormat="1" ht="29.28" customHeight="1">
      <c r="B53" s="33"/>
      <c r="C53" s="148" t="s">
        <v>79</v>
      </c>
      <c r="D53" s="149"/>
      <c r="E53" s="149"/>
      <c r="F53" s="149"/>
      <c r="G53" s="149"/>
      <c r="H53" s="149"/>
      <c r="I53" s="150"/>
      <c r="J53" s="151" t="s">
        <v>80</v>
      </c>
      <c r="K53" s="149"/>
      <c r="L53" s="38"/>
    </row>
    <row r="54" hidden="1" s="1" customFormat="1" ht="10.32" customHeight="1">
      <c r="B54" s="33"/>
      <c r="C54" s="34"/>
      <c r="D54" s="34"/>
      <c r="E54" s="34"/>
      <c r="F54" s="34"/>
      <c r="G54" s="34"/>
      <c r="H54" s="34"/>
      <c r="I54" s="120"/>
      <c r="J54" s="34"/>
      <c r="K54" s="34"/>
      <c r="L54" s="38"/>
    </row>
    <row r="55" hidden="1" s="1" customFormat="1" ht="22.8" customHeight="1">
      <c r="B55" s="33"/>
      <c r="C55" s="152" t="s">
        <v>81</v>
      </c>
      <c r="D55" s="34"/>
      <c r="E55" s="34"/>
      <c r="F55" s="34"/>
      <c r="G55" s="34"/>
      <c r="H55" s="34"/>
      <c r="I55" s="120"/>
      <c r="J55" s="93">
        <f>J79</f>
        <v>0</v>
      </c>
      <c r="K55" s="34"/>
      <c r="L55" s="38"/>
      <c r="AU55" s="12" t="s">
        <v>82</v>
      </c>
    </row>
    <row r="56" hidden="1" s="7" customFormat="1" ht="24.96" customHeight="1">
      <c r="B56" s="153"/>
      <c r="C56" s="154"/>
      <c r="D56" s="155" t="s">
        <v>83</v>
      </c>
      <c r="E56" s="156"/>
      <c r="F56" s="156"/>
      <c r="G56" s="156"/>
      <c r="H56" s="156"/>
      <c r="I56" s="157"/>
      <c r="J56" s="158">
        <f>J80</f>
        <v>0</v>
      </c>
      <c r="K56" s="154"/>
      <c r="L56" s="159"/>
    </row>
    <row r="57" hidden="1" s="8" customFormat="1" ht="19.92" customHeight="1">
      <c r="B57" s="160"/>
      <c r="C57" s="161"/>
      <c r="D57" s="162" t="s">
        <v>84</v>
      </c>
      <c r="E57" s="163"/>
      <c r="F57" s="163"/>
      <c r="G57" s="163"/>
      <c r="H57" s="163"/>
      <c r="I57" s="164"/>
      <c r="J57" s="165">
        <f>J81</f>
        <v>0</v>
      </c>
      <c r="K57" s="161"/>
      <c r="L57" s="166"/>
    </row>
    <row r="58" hidden="1" s="8" customFormat="1" ht="19.92" customHeight="1">
      <c r="B58" s="160"/>
      <c r="C58" s="161"/>
      <c r="D58" s="162" t="s">
        <v>85</v>
      </c>
      <c r="E58" s="163"/>
      <c r="F58" s="163"/>
      <c r="G58" s="163"/>
      <c r="H58" s="163"/>
      <c r="I58" s="164"/>
      <c r="J58" s="165">
        <f>J83</f>
        <v>0</v>
      </c>
      <c r="K58" s="161"/>
      <c r="L58" s="166"/>
    </row>
    <row r="59" hidden="1" s="8" customFormat="1" ht="19.92" customHeight="1">
      <c r="B59" s="160"/>
      <c r="C59" s="161"/>
      <c r="D59" s="162" t="s">
        <v>86</v>
      </c>
      <c r="E59" s="163"/>
      <c r="F59" s="163"/>
      <c r="G59" s="163"/>
      <c r="H59" s="163"/>
      <c r="I59" s="164"/>
      <c r="J59" s="165">
        <f>J88</f>
        <v>0</v>
      </c>
      <c r="K59" s="161"/>
      <c r="L59" s="166"/>
    </row>
    <row r="60" hidden="1" s="8" customFormat="1" ht="19.92" customHeight="1">
      <c r="B60" s="160"/>
      <c r="C60" s="161"/>
      <c r="D60" s="162" t="s">
        <v>87</v>
      </c>
      <c r="E60" s="163"/>
      <c r="F60" s="163"/>
      <c r="G60" s="163"/>
      <c r="H60" s="163"/>
      <c r="I60" s="164"/>
      <c r="J60" s="165">
        <f>J96</f>
        <v>0</v>
      </c>
      <c r="K60" s="161"/>
      <c r="L60" s="166"/>
    </row>
    <row r="61" hidden="1" s="8" customFormat="1" ht="19.92" customHeight="1">
      <c r="B61" s="160"/>
      <c r="C61" s="161"/>
      <c r="D61" s="162" t="s">
        <v>88</v>
      </c>
      <c r="E61" s="163"/>
      <c r="F61" s="163"/>
      <c r="G61" s="163"/>
      <c r="H61" s="163"/>
      <c r="I61" s="164"/>
      <c r="J61" s="165">
        <f>J100</f>
        <v>0</v>
      </c>
      <c r="K61" s="161"/>
      <c r="L61" s="166"/>
    </row>
    <row r="62" hidden="1" s="1" customFormat="1" ht="21.84" customHeight="1">
      <c r="B62" s="33"/>
      <c r="C62" s="34"/>
      <c r="D62" s="34"/>
      <c r="E62" s="34"/>
      <c r="F62" s="34"/>
      <c r="G62" s="34"/>
      <c r="H62" s="34"/>
      <c r="I62" s="120"/>
      <c r="J62" s="34"/>
      <c r="K62" s="34"/>
      <c r="L62" s="38"/>
    </row>
    <row r="63" hidden="1" s="1" customFormat="1" ht="6.96" customHeight="1">
      <c r="B63" s="52"/>
      <c r="C63" s="53"/>
      <c r="D63" s="53"/>
      <c r="E63" s="53"/>
      <c r="F63" s="53"/>
      <c r="G63" s="53"/>
      <c r="H63" s="53"/>
      <c r="I63" s="144"/>
      <c r="J63" s="53"/>
      <c r="K63" s="53"/>
      <c r="L63" s="38"/>
    </row>
    <row r="64" hidden="1"/>
    <row r="65" hidden="1"/>
    <row r="66" hidden="1"/>
    <row r="67" s="1" customFormat="1" ht="6.96" customHeight="1">
      <c r="B67" s="54"/>
      <c r="C67" s="55"/>
      <c r="D67" s="55"/>
      <c r="E67" s="55"/>
      <c r="F67" s="55"/>
      <c r="G67" s="55"/>
      <c r="H67" s="55"/>
      <c r="I67" s="147"/>
      <c r="J67" s="55"/>
      <c r="K67" s="55"/>
      <c r="L67" s="38"/>
    </row>
    <row r="68" s="1" customFormat="1" ht="24.96" customHeight="1">
      <c r="B68" s="33"/>
      <c r="C68" s="18" t="s">
        <v>89</v>
      </c>
      <c r="D68" s="34"/>
      <c r="E68" s="34"/>
      <c r="F68" s="34"/>
      <c r="G68" s="34"/>
      <c r="H68" s="34"/>
      <c r="I68" s="120"/>
      <c r="J68" s="34"/>
      <c r="K68" s="34"/>
      <c r="L68" s="38"/>
    </row>
    <row r="69" s="1" customFormat="1" ht="6.96" customHeight="1">
      <c r="B69" s="33"/>
      <c r="C69" s="34"/>
      <c r="D69" s="34"/>
      <c r="E69" s="34"/>
      <c r="F69" s="34"/>
      <c r="G69" s="34"/>
      <c r="H69" s="34"/>
      <c r="I69" s="120"/>
      <c r="J69" s="34"/>
      <c r="K69" s="34"/>
      <c r="L69" s="38"/>
    </row>
    <row r="70" s="1" customFormat="1" ht="12" customHeight="1">
      <c r="B70" s="33"/>
      <c r="C70" s="27" t="s">
        <v>16</v>
      </c>
      <c r="D70" s="34"/>
      <c r="E70" s="34"/>
      <c r="F70" s="34"/>
      <c r="G70" s="34"/>
      <c r="H70" s="34"/>
      <c r="I70" s="120"/>
      <c r="J70" s="34"/>
      <c r="K70" s="34"/>
      <c r="L70" s="38"/>
    </row>
    <row r="71" s="1" customFormat="1" ht="16.5" customHeight="1">
      <c r="B71" s="33"/>
      <c r="C71" s="34"/>
      <c r="D71" s="34"/>
      <c r="E71" s="59" t="str">
        <f>E7</f>
        <v>Štipoklasy, cesta ke starému rybníku</v>
      </c>
      <c r="F71" s="34"/>
      <c r="G71" s="34"/>
      <c r="H71" s="34"/>
      <c r="I71" s="120"/>
      <c r="J71" s="34"/>
      <c r="K71" s="34"/>
      <c r="L71" s="38"/>
    </row>
    <row r="72" s="1" customFormat="1" ht="6.96" customHeight="1">
      <c r="B72" s="33"/>
      <c r="C72" s="34"/>
      <c r="D72" s="34"/>
      <c r="E72" s="34"/>
      <c r="F72" s="34"/>
      <c r="G72" s="34"/>
      <c r="H72" s="34"/>
      <c r="I72" s="120"/>
      <c r="J72" s="34"/>
      <c r="K72" s="34"/>
      <c r="L72" s="38"/>
    </row>
    <row r="73" s="1" customFormat="1" ht="12" customHeight="1">
      <c r="B73" s="33"/>
      <c r="C73" s="27" t="s">
        <v>20</v>
      </c>
      <c r="D73" s="34"/>
      <c r="E73" s="34"/>
      <c r="F73" s="22" t="str">
        <f>F10</f>
        <v xml:space="preserve"> </v>
      </c>
      <c r="G73" s="34"/>
      <c r="H73" s="34"/>
      <c r="I73" s="122" t="s">
        <v>22</v>
      </c>
      <c r="J73" s="62" t="str">
        <f>IF(J10="","",J10)</f>
        <v>20. 2. 2019</v>
      </c>
      <c r="K73" s="34"/>
      <c r="L73" s="38"/>
    </row>
    <row r="74" s="1" customFormat="1" ht="6.96" customHeight="1">
      <c r="B74" s="33"/>
      <c r="C74" s="34"/>
      <c r="D74" s="34"/>
      <c r="E74" s="34"/>
      <c r="F74" s="34"/>
      <c r="G74" s="34"/>
      <c r="H74" s="34"/>
      <c r="I74" s="120"/>
      <c r="J74" s="34"/>
      <c r="K74" s="34"/>
      <c r="L74" s="38"/>
    </row>
    <row r="75" s="1" customFormat="1" ht="13.65" customHeight="1">
      <c r="B75" s="33"/>
      <c r="C75" s="27" t="s">
        <v>24</v>
      </c>
      <c r="D75" s="34"/>
      <c r="E75" s="34"/>
      <c r="F75" s="22" t="str">
        <f>E13</f>
        <v>OBec Štipoklasy</v>
      </c>
      <c r="G75" s="34"/>
      <c r="H75" s="34"/>
      <c r="I75" s="122" t="s">
        <v>30</v>
      </c>
      <c r="J75" s="31" t="str">
        <f>E19</f>
        <v xml:space="preserve"> </v>
      </c>
      <c r="K75" s="34"/>
      <c r="L75" s="38"/>
    </row>
    <row r="76" s="1" customFormat="1" ht="13.65" customHeight="1">
      <c r="B76" s="33"/>
      <c r="C76" s="27" t="s">
        <v>28</v>
      </c>
      <c r="D76" s="34"/>
      <c r="E76" s="34"/>
      <c r="F76" s="22" t="str">
        <f>IF(E16="","",E16)</f>
        <v>Vyplň údaj</v>
      </c>
      <c r="G76" s="34"/>
      <c r="H76" s="34"/>
      <c r="I76" s="122" t="s">
        <v>32</v>
      </c>
      <c r="J76" s="31" t="str">
        <f>E22</f>
        <v>ing. Jiří Kejval</v>
      </c>
      <c r="K76" s="34"/>
      <c r="L76" s="38"/>
    </row>
    <row r="77" s="1" customFormat="1" ht="10.32" customHeight="1">
      <c r="B77" s="33"/>
      <c r="C77" s="34"/>
      <c r="D77" s="34"/>
      <c r="E77" s="34"/>
      <c r="F77" s="34"/>
      <c r="G77" s="34"/>
      <c r="H77" s="34"/>
      <c r="I77" s="120"/>
      <c r="J77" s="34"/>
      <c r="K77" s="34"/>
      <c r="L77" s="38"/>
    </row>
    <row r="78" s="9" customFormat="1" ht="29.28" customHeight="1">
      <c r="B78" s="167"/>
      <c r="C78" s="168" t="s">
        <v>90</v>
      </c>
      <c r="D78" s="169" t="s">
        <v>54</v>
      </c>
      <c r="E78" s="169" t="s">
        <v>50</v>
      </c>
      <c r="F78" s="169" t="s">
        <v>51</v>
      </c>
      <c r="G78" s="169" t="s">
        <v>91</v>
      </c>
      <c r="H78" s="169" t="s">
        <v>92</v>
      </c>
      <c r="I78" s="170" t="s">
        <v>93</v>
      </c>
      <c r="J78" s="171" t="s">
        <v>80</v>
      </c>
      <c r="K78" s="172" t="s">
        <v>94</v>
      </c>
      <c r="L78" s="173"/>
      <c r="M78" s="83" t="s">
        <v>1</v>
      </c>
      <c r="N78" s="84" t="s">
        <v>39</v>
      </c>
      <c r="O78" s="84" t="s">
        <v>95</v>
      </c>
      <c r="P78" s="84" t="s">
        <v>96</v>
      </c>
      <c r="Q78" s="84" t="s">
        <v>97</v>
      </c>
      <c r="R78" s="84" t="s">
        <v>98</v>
      </c>
      <c r="S78" s="84" t="s">
        <v>99</v>
      </c>
      <c r="T78" s="85" t="s">
        <v>100</v>
      </c>
    </row>
    <row r="79" s="1" customFormat="1" ht="22.8" customHeight="1">
      <c r="B79" s="33"/>
      <c r="C79" s="90" t="s">
        <v>101</v>
      </c>
      <c r="D79" s="34"/>
      <c r="E79" s="34"/>
      <c r="F79" s="34"/>
      <c r="G79" s="34"/>
      <c r="H79" s="34"/>
      <c r="I79" s="120"/>
      <c r="J79" s="174">
        <f>BK79</f>
        <v>0</v>
      </c>
      <c r="K79" s="34"/>
      <c r="L79" s="38"/>
      <c r="M79" s="86"/>
      <c r="N79" s="87"/>
      <c r="O79" s="87"/>
      <c r="P79" s="175">
        <f>P80</f>
        <v>0</v>
      </c>
      <c r="Q79" s="87"/>
      <c r="R79" s="175">
        <f>R80</f>
        <v>68.565258</v>
      </c>
      <c r="S79" s="87"/>
      <c r="T79" s="176">
        <f>T80</f>
        <v>413.76389999999992</v>
      </c>
      <c r="AT79" s="12" t="s">
        <v>68</v>
      </c>
      <c r="AU79" s="12" t="s">
        <v>82</v>
      </c>
      <c r="BK79" s="177">
        <f>BK80</f>
        <v>0</v>
      </c>
    </row>
    <row r="80" s="10" customFormat="1" ht="25.92" customHeight="1">
      <c r="B80" s="178"/>
      <c r="C80" s="179"/>
      <c r="D80" s="180" t="s">
        <v>68</v>
      </c>
      <c r="E80" s="181" t="s">
        <v>102</v>
      </c>
      <c r="F80" s="181" t="s">
        <v>103</v>
      </c>
      <c r="G80" s="179"/>
      <c r="H80" s="179"/>
      <c r="I80" s="182"/>
      <c r="J80" s="183">
        <f>BK80</f>
        <v>0</v>
      </c>
      <c r="K80" s="179"/>
      <c r="L80" s="184"/>
      <c r="M80" s="185"/>
      <c r="N80" s="186"/>
      <c r="O80" s="186"/>
      <c r="P80" s="187">
        <f>P81+P83+P88+P96+P100</f>
        <v>0</v>
      </c>
      <c r="Q80" s="186"/>
      <c r="R80" s="187">
        <f>R81+R83+R88+R96+R100</f>
        <v>68.565258</v>
      </c>
      <c r="S80" s="186"/>
      <c r="T80" s="188">
        <f>T81+T83+T88+T96+T100</f>
        <v>413.76389999999992</v>
      </c>
      <c r="AR80" s="189" t="s">
        <v>74</v>
      </c>
      <c r="AT80" s="190" t="s">
        <v>68</v>
      </c>
      <c r="AU80" s="190" t="s">
        <v>69</v>
      </c>
      <c r="AY80" s="189" t="s">
        <v>104</v>
      </c>
      <c r="BK80" s="191">
        <f>BK81+BK83+BK88+BK96+BK100</f>
        <v>0</v>
      </c>
    </row>
    <row r="81" s="10" customFormat="1" ht="22.8" customHeight="1">
      <c r="B81" s="178"/>
      <c r="C81" s="179"/>
      <c r="D81" s="180" t="s">
        <v>68</v>
      </c>
      <c r="E81" s="192" t="s">
        <v>74</v>
      </c>
      <c r="F81" s="192" t="s">
        <v>105</v>
      </c>
      <c r="G81" s="179"/>
      <c r="H81" s="179"/>
      <c r="I81" s="182"/>
      <c r="J81" s="193">
        <f>BK81</f>
        <v>0</v>
      </c>
      <c r="K81" s="179"/>
      <c r="L81" s="184"/>
      <c r="M81" s="185"/>
      <c r="N81" s="186"/>
      <c r="O81" s="186"/>
      <c r="P81" s="187">
        <f>P82</f>
        <v>0</v>
      </c>
      <c r="Q81" s="186"/>
      <c r="R81" s="187">
        <f>R82</f>
        <v>0</v>
      </c>
      <c r="S81" s="186"/>
      <c r="T81" s="188">
        <f>T82</f>
        <v>4.6200000000000001</v>
      </c>
      <c r="AR81" s="189" t="s">
        <v>74</v>
      </c>
      <c r="AT81" s="190" t="s">
        <v>68</v>
      </c>
      <c r="AU81" s="190" t="s">
        <v>74</v>
      </c>
      <c r="AY81" s="189" t="s">
        <v>104</v>
      </c>
      <c r="BK81" s="191">
        <f>BK82</f>
        <v>0</v>
      </c>
    </row>
    <row r="82" s="1" customFormat="1" ht="16.5" customHeight="1">
      <c r="B82" s="33"/>
      <c r="C82" s="194" t="s">
        <v>74</v>
      </c>
      <c r="D82" s="194" t="s">
        <v>106</v>
      </c>
      <c r="E82" s="195" t="s">
        <v>107</v>
      </c>
      <c r="F82" s="196" t="s">
        <v>108</v>
      </c>
      <c r="G82" s="197" t="s">
        <v>109</v>
      </c>
      <c r="H82" s="198">
        <v>21</v>
      </c>
      <c r="I82" s="199"/>
      <c r="J82" s="200">
        <f>ROUND(I82*H82,2)</f>
        <v>0</v>
      </c>
      <c r="K82" s="196" t="s">
        <v>110</v>
      </c>
      <c r="L82" s="38"/>
      <c r="M82" s="201" t="s">
        <v>1</v>
      </c>
      <c r="N82" s="202" t="s">
        <v>40</v>
      </c>
      <c r="O82" s="74"/>
      <c r="P82" s="203">
        <f>O82*H82</f>
        <v>0</v>
      </c>
      <c r="Q82" s="203">
        <v>0</v>
      </c>
      <c r="R82" s="203">
        <f>Q82*H82</f>
        <v>0</v>
      </c>
      <c r="S82" s="203">
        <v>0.22</v>
      </c>
      <c r="T82" s="204">
        <f>S82*H82</f>
        <v>4.6200000000000001</v>
      </c>
      <c r="AR82" s="12" t="s">
        <v>111</v>
      </c>
      <c r="AT82" s="12" t="s">
        <v>106</v>
      </c>
      <c r="AU82" s="12" t="s">
        <v>76</v>
      </c>
      <c r="AY82" s="12" t="s">
        <v>104</v>
      </c>
      <c r="BE82" s="205">
        <f>IF(N82="základní",J82,0)</f>
        <v>0</v>
      </c>
      <c r="BF82" s="205">
        <f>IF(N82="snížená",J82,0)</f>
        <v>0</v>
      </c>
      <c r="BG82" s="205">
        <f>IF(N82="zákl. přenesená",J82,0)</f>
        <v>0</v>
      </c>
      <c r="BH82" s="205">
        <f>IF(N82="sníž. přenesená",J82,0)</f>
        <v>0</v>
      </c>
      <c r="BI82" s="205">
        <f>IF(N82="nulová",J82,0)</f>
        <v>0</v>
      </c>
      <c r="BJ82" s="12" t="s">
        <v>74</v>
      </c>
      <c r="BK82" s="205">
        <f>ROUND(I82*H82,2)</f>
        <v>0</v>
      </c>
      <c r="BL82" s="12" t="s">
        <v>111</v>
      </c>
      <c r="BM82" s="12" t="s">
        <v>112</v>
      </c>
    </row>
    <row r="83" s="10" customFormat="1" ht="22.8" customHeight="1">
      <c r="B83" s="178"/>
      <c r="C83" s="179"/>
      <c r="D83" s="180" t="s">
        <v>68</v>
      </c>
      <c r="E83" s="192" t="s">
        <v>113</v>
      </c>
      <c r="F83" s="192" t="s">
        <v>114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SUM(P84:P87)</f>
        <v>0</v>
      </c>
      <c r="Q83" s="186"/>
      <c r="R83" s="187">
        <f>SUM(R84:R87)</f>
        <v>68.565258</v>
      </c>
      <c r="S83" s="186"/>
      <c r="T83" s="188">
        <f>SUM(T84:T87)</f>
        <v>0</v>
      </c>
      <c r="AR83" s="189" t="s">
        <v>74</v>
      </c>
      <c r="AT83" s="190" t="s">
        <v>68</v>
      </c>
      <c r="AU83" s="190" t="s">
        <v>74</v>
      </c>
      <c r="AY83" s="189" t="s">
        <v>104</v>
      </c>
      <c r="BK83" s="191">
        <f>SUM(BK84:BK87)</f>
        <v>0</v>
      </c>
    </row>
    <row r="84" s="1" customFormat="1" ht="16.5" customHeight="1">
      <c r="B84" s="33"/>
      <c r="C84" s="194" t="s">
        <v>76</v>
      </c>
      <c r="D84" s="194" t="s">
        <v>106</v>
      </c>
      <c r="E84" s="195" t="s">
        <v>115</v>
      </c>
      <c r="F84" s="196" t="s">
        <v>116</v>
      </c>
      <c r="G84" s="197" t="s">
        <v>109</v>
      </c>
      <c r="H84" s="198">
        <v>514</v>
      </c>
      <c r="I84" s="199"/>
      <c r="J84" s="200">
        <f>ROUND(I84*H84,2)</f>
        <v>0</v>
      </c>
      <c r="K84" s="196" t="s">
        <v>110</v>
      </c>
      <c r="L84" s="38"/>
      <c r="M84" s="201" t="s">
        <v>1</v>
      </c>
      <c r="N84" s="202" t="s">
        <v>40</v>
      </c>
      <c r="O84" s="74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12" t="s">
        <v>111</v>
      </c>
      <c r="AT84" s="12" t="s">
        <v>106</v>
      </c>
      <c r="AU84" s="12" t="s">
        <v>76</v>
      </c>
      <c r="AY84" s="12" t="s">
        <v>104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2" t="s">
        <v>74</v>
      </c>
      <c r="BK84" s="205">
        <f>ROUND(I84*H84,2)</f>
        <v>0</v>
      </c>
      <c r="BL84" s="12" t="s">
        <v>111</v>
      </c>
      <c r="BM84" s="12" t="s">
        <v>117</v>
      </c>
    </row>
    <row r="85" s="1" customFormat="1" ht="16.5" customHeight="1">
      <c r="B85" s="33"/>
      <c r="C85" s="194" t="s">
        <v>118</v>
      </c>
      <c r="D85" s="194" t="s">
        <v>106</v>
      </c>
      <c r="E85" s="195" t="s">
        <v>119</v>
      </c>
      <c r="F85" s="196" t="s">
        <v>120</v>
      </c>
      <c r="G85" s="197" t="s">
        <v>109</v>
      </c>
      <c r="H85" s="198">
        <v>704.10000000000002</v>
      </c>
      <c r="I85" s="199"/>
      <c r="J85" s="200">
        <f>ROUND(I85*H85,2)</f>
        <v>0</v>
      </c>
      <c r="K85" s="196" t="s">
        <v>110</v>
      </c>
      <c r="L85" s="38"/>
      <c r="M85" s="201" t="s">
        <v>1</v>
      </c>
      <c r="N85" s="202" t="s">
        <v>40</v>
      </c>
      <c r="O85" s="74"/>
      <c r="P85" s="203">
        <f>O85*H85</f>
        <v>0</v>
      </c>
      <c r="Q85" s="203">
        <v>0.097379999999999994</v>
      </c>
      <c r="R85" s="203">
        <f>Q85*H85</f>
        <v>68.565258</v>
      </c>
      <c r="S85" s="203">
        <v>0</v>
      </c>
      <c r="T85" s="204">
        <f>S85*H85</f>
        <v>0</v>
      </c>
      <c r="AR85" s="12" t="s">
        <v>111</v>
      </c>
      <c r="AT85" s="12" t="s">
        <v>106</v>
      </c>
      <c r="AU85" s="12" t="s">
        <v>76</v>
      </c>
      <c r="AY85" s="12" t="s">
        <v>104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2" t="s">
        <v>74</v>
      </c>
      <c r="BK85" s="205">
        <f>ROUND(I85*H85,2)</f>
        <v>0</v>
      </c>
      <c r="BL85" s="12" t="s">
        <v>111</v>
      </c>
      <c r="BM85" s="12" t="s">
        <v>121</v>
      </c>
    </row>
    <row r="86" s="1" customFormat="1" ht="16.5" customHeight="1">
      <c r="B86" s="33"/>
      <c r="C86" s="194" t="s">
        <v>111</v>
      </c>
      <c r="D86" s="194" t="s">
        <v>106</v>
      </c>
      <c r="E86" s="195" t="s">
        <v>122</v>
      </c>
      <c r="F86" s="196" t="s">
        <v>123</v>
      </c>
      <c r="G86" s="197" t="s">
        <v>109</v>
      </c>
      <c r="H86" s="198">
        <v>2570</v>
      </c>
      <c r="I86" s="199"/>
      <c r="J86" s="200">
        <f>ROUND(I86*H86,2)</f>
        <v>0</v>
      </c>
      <c r="K86" s="196" t="s">
        <v>110</v>
      </c>
      <c r="L86" s="38"/>
      <c r="M86" s="201" t="s">
        <v>1</v>
      </c>
      <c r="N86" s="202" t="s">
        <v>40</v>
      </c>
      <c r="O86" s="74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12" t="s">
        <v>111</v>
      </c>
      <c r="AT86" s="12" t="s">
        <v>106</v>
      </c>
      <c r="AU86" s="12" t="s">
        <v>76</v>
      </c>
      <c r="AY86" s="12" t="s">
        <v>104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2" t="s">
        <v>74</v>
      </c>
      <c r="BK86" s="205">
        <f>ROUND(I86*H86,2)</f>
        <v>0</v>
      </c>
      <c r="BL86" s="12" t="s">
        <v>111</v>
      </c>
      <c r="BM86" s="12" t="s">
        <v>124</v>
      </c>
    </row>
    <row r="87" s="1" customFormat="1" ht="16.5" customHeight="1">
      <c r="B87" s="33"/>
      <c r="C87" s="194" t="s">
        <v>113</v>
      </c>
      <c r="D87" s="194" t="s">
        <v>106</v>
      </c>
      <c r="E87" s="195" t="s">
        <v>125</v>
      </c>
      <c r="F87" s="196" t="s">
        <v>126</v>
      </c>
      <c r="G87" s="197" t="s">
        <v>109</v>
      </c>
      <c r="H87" s="198">
        <v>2570</v>
      </c>
      <c r="I87" s="199"/>
      <c r="J87" s="200">
        <f>ROUND(I87*H87,2)</f>
        <v>0</v>
      </c>
      <c r="K87" s="196" t="s">
        <v>110</v>
      </c>
      <c r="L87" s="38"/>
      <c r="M87" s="201" t="s">
        <v>1</v>
      </c>
      <c r="N87" s="202" t="s">
        <v>40</v>
      </c>
      <c r="O87" s="74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12" t="s">
        <v>111</v>
      </c>
      <c r="AT87" s="12" t="s">
        <v>106</v>
      </c>
      <c r="AU87" s="12" t="s">
        <v>76</v>
      </c>
      <c r="AY87" s="12" t="s">
        <v>104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2" t="s">
        <v>74</v>
      </c>
      <c r="BK87" s="205">
        <f>ROUND(I87*H87,2)</f>
        <v>0</v>
      </c>
      <c r="BL87" s="12" t="s">
        <v>111</v>
      </c>
      <c r="BM87" s="12" t="s">
        <v>127</v>
      </c>
    </row>
    <row r="88" s="10" customFormat="1" ht="22.8" customHeight="1">
      <c r="B88" s="178"/>
      <c r="C88" s="179"/>
      <c r="D88" s="180" t="s">
        <v>68</v>
      </c>
      <c r="E88" s="192" t="s">
        <v>128</v>
      </c>
      <c r="F88" s="192" t="s">
        <v>129</v>
      </c>
      <c r="G88" s="179"/>
      <c r="H88" s="179"/>
      <c r="I88" s="182"/>
      <c r="J88" s="193">
        <f>BK88</f>
        <v>0</v>
      </c>
      <c r="K88" s="179"/>
      <c r="L88" s="184"/>
      <c r="M88" s="185"/>
      <c r="N88" s="186"/>
      <c r="O88" s="186"/>
      <c r="P88" s="187">
        <f>SUM(P89:P95)</f>
        <v>0</v>
      </c>
      <c r="Q88" s="186"/>
      <c r="R88" s="187">
        <f>SUM(R89:R95)</f>
        <v>0</v>
      </c>
      <c r="S88" s="186"/>
      <c r="T88" s="188">
        <f>SUM(T89:T95)</f>
        <v>409.14389999999992</v>
      </c>
      <c r="AR88" s="189" t="s">
        <v>74</v>
      </c>
      <c r="AT88" s="190" t="s">
        <v>68</v>
      </c>
      <c r="AU88" s="190" t="s">
        <v>74</v>
      </c>
      <c r="AY88" s="189" t="s">
        <v>104</v>
      </c>
      <c r="BK88" s="191">
        <f>SUM(BK89:BK95)</f>
        <v>0</v>
      </c>
    </row>
    <row r="89" s="1" customFormat="1" ht="16.5" customHeight="1">
      <c r="B89" s="33"/>
      <c r="C89" s="194" t="s">
        <v>130</v>
      </c>
      <c r="D89" s="194" t="s">
        <v>106</v>
      </c>
      <c r="E89" s="195" t="s">
        <v>131</v>
      </c>
      <c r="F89" s="196" t="s">
        <v>132</v>
      </c>
      <c r="G89" s="197" t="s">
        <v>133</v>
      </c>
      <c r="H89" s="198">
        <v>28</v>
      </c>
      <c r="I89" s="199"/>
      <c r="J89" s="200">
        <f>ROUND(I89*H89,2)</f>
        <v>0</v>
      </c>
      <c r="K89" s="196" t="s">
        <v>110</v>
      </c>
      <c r="L89" s="38"/>
      <c r="M89" s="201" t="s">
        <v>1</v>
      </c>
      <c r="N89" s="202" t="s">
        <v>40</v>
      </c>
      <c r="O89" s="74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12" t="s">
        <v>111</v>
      </c>
      <c r="AT89" s="12" t="s">
        <v>106</v>
      </c>
      <c r="AU89" s="12" t="s">
        <v>76</v>
      </c>
      <c r="AY89" s="12" t="s">
        <v>104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2" t="s">
        <v>74</v>
      </c>
      <c r="BK89" s="205">
        <f>ROUND(I89*H89,2)</f>
        <v>0</v>
      </c>
      <c r="BL89" s="12" t="s">
        <v>111</v>
      </c>
      <c r="BM89" s="12" t="s">
        <v>134</v>
      </c>
    </row>
    <row r="90" s="1" customFormat="1" ht="16.5" customHeight="1">
      <c r="B90" s="33"/>
      <c r="C90" s="194" t="s">
        <v>135</v>
      </c>
      <c r="D90" s="194" t="s">
        <v>106</v>
      </c>
      <c r="E90" s="195" t="s">
        <v>136</v>
      </c>
      <c r="F90" s="196" t="s">
        <v>137</v>
      </c>
      <c r="G90" s="197" t="s">
        <v>133</v>
      </c>
      <c r="H90" s="198">
        <v>1282.5999999999999</v>
      </c>
      <c r="I90" s="199"/>
      <c r="J90" s="200">
        <f>ROUND(I90*H90,2)</f>
        <v>0</v>
      </c>
      <c r="K90" s="196" t="s">
        <v>110</v>
      </c>
      <c r="L90" s="38"/>
      <c r="M90" s="201" t="s">
        <v>1</v>
      </c>
      <c r="N90" s="202" t="s">
        <v>40</v>
      </c>
      <c r="O90" s="74"/>
      <c r="P90" s="203">
        <f>O90*H90</f>
        <v>0</v>
      </c>
      <c r="Q90" s="203">
        <v>0</v>
      </c>
      <c r="R90" s="203">
        <f>Q90*H90</f>
        <v>0</v>
      </c>
      <c r="S90" s="203">
        <v>0.17199999999999999</v>
      </c>
      <c r="T90" s="204">
        <f>S90*H90</f>
        <v>220.60719999999998</v>
      </c>
      <c r="AR90" s="12" t="s">
        <v>111</v>
      </c>
      <c r="AT90" s="12" t="s">
        <v>106</v>
      </c>
      <c r="AU90" s="12" t="s">
        <v>76</v>
      </c>
      <c r="AY90" s="12" t="s">
        <v>104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2" t="s">
        <v>74</v>
      </c>
      <c r="BK90" s="205">
        <f>ROUND(I90*H90,2)</f>
        <v>0</v>
      </c>
      <c r="BL90" s="12" t="s">
        <v>111</v>
      </c>
      <c r="BM90" s="12" t="s">
        <v>138</v>
      </c>
    </row>
    <row r="91" s="1" customFormat="1" ht="16.5" customHeight="1">
      <c r="B91" s="33"/>
      <c r="C91" s="194" t="s">
        <v>139</v>
      </c>
      <c r="D91" s="194" t="s">
        <v>106</v>
      </c>
      <c r="E91" s="195" t="s">
        <v>140</v>
      </c>
      <c r="F91" s="196" t="s">
        <v>141</v>
      </c>
      <c r="G91" s="197" t="s">
        <v>109</v>
      </c>
      <c r="H91" s="198">
        <v>2570</v>
      </c>
      <c r="I91" s="199"/>
      <c r="J91" s="200">
        <f>ROUND(I91*H91,2)</f>
        <v>0</v>
      </c>
      <c r="K91" s="196" t="s">
        <v>110</v>
      </c>
      <c r="L91" s="38"/>
      <c r="M91" s="201" t="s">
        <v>1</v>
      </c>
      <c r="N91" s="202" t="s">
        <v>40</v>
      </c>
      <c r="O91" s="74"/>
      <c r="P91" s="203">
        <f>O91*H91</f>
        <v>0</v>
      </c>
      <c r="Q91" s="203">
        <v>0</v>
      </c>
      <c r="R91" s="203">
        <f>Q91*H91</f>
        <v>0</v>
      </c>
      <c r="S91" s="203">
        <v>0.02</v>
      </c>
      <c r="T91" s="204">
        <f>S91*H91</f>
        <v>51.399999999999999</v>
      </c>
      <c r="AR91" s="12" t="s">
        <v>111</v>
      </c>
      <c r="AT91" s="12" t="s">
        <v>106</v>
      </c>
      <c r="AU91" s="12" t="s">
        <v>76</v>
      </c>
      <c r="AY91" s="12" t="s">
        <v>104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2" t="s">
        <v>74</v>
      </c>
      <c r="BK91" s="205">
        <f>ROUND(I91*H91,2)</f>
        <v>0</v>
      </c>
      <c r="BL91" s="12" t="s">
        <v>111</v>
      </c>
      <c r="BM91" s="12" t="s">
        <v>142</v>
      </c>
    </row>
    <row r="92" s="1" customFormat="1" ht="16.5" customHeight="1">
      <c r="B92" s="33"/>
      <c r="C92" s="194" t="s">
        <v>128</v>
      </c>
      <c r="D92" s="194" t="s">
        <v>106</v>
      </c>
      <c r="E92" s="195" t="s">
        <v>143</v>
      </c>
      <c r="F92" s="196" t="s">
        <v>144</v>
      </c>
      <c r="G92" s="197" t="s">
        <v>109</v>
      </c>
      <c r="H92" s="198">
        <v>2570</v>
      </c>
      <c r="I92" s="199"/>
      <c r="J92" s="200">
        <f>ROUND(I92*H92,2)</f>
        <v>0</v>
      </c>
      <c r="K92" s="196" t="s">
        <v>110</v>
      </c>
      <c r="L92" s="38"/>
      <c r="M92" s="201" t="s">
        <v>1</v>
      </c>
      <c r="N92" s="202" t="s">
        <v>40</v>
      </c>
      <c r="O92" s="74"/>
      <c r="P92" s="203">
        <f>O92*H92</f>
        <v>0</v>
      </c>
      <c r="Q92" s="203">
        <v>0</v>
      </c>
      <c r="R92" s="203">
        <f>Q92*H92</f>
        <v>0</v>
      </c>
      <c r="S92" s="203">
        <v>0.02</v>
      </c>
      <c r="T92" s="204">
        <f>S92*H92</f>
        <v>51.399999999999999</v>
      </c>
      <c r="AR92" s="12" t="s">
        <v>111</v>
      </c>
      <c r="AT92" s="12" t="s">
        <v>106</v>
      </c>
      <c r="AU92" s="12" t="s">
        <v>76</v>
      </c>
      <c r="AY92" s="12" t="s">
        <v>104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2" t="s">
        <v>74</v>
      </c>
      <c r="BK92" s="205">
        <f>ROUND(I92*H92,2)</f>
        <v>0</v>
      </c>
      <c r="BL92" s="12" t="s">
        <v>111</v>
      </c>
      <c r="BM92" s="12" t="s">
        <v>145</v>
      </c>
    </row>
    <row r="93" s="1" customFormat="1" ht="16.5" customHeight="1">
      <c r="B93" s="33"/>
      <c r="C93" s="194" t="s">
        <v>146</v>
      </c>
      <c r="D93" s="194" t="s">
        <v>106</v>
      </c>
      <c r="E93" s="195" t="s">
        <v>147</v>
      </c>
      <c r="F93" s="196" t="s">
        <v>148</v>
      </c>
      <c r="G93" s="197" t="s">
        <v>109</v>
      </c>
      <c r="H93" s="198">
        <v>680.45000000000005</v>
      </c>
      <c r="I93" s="199"/>
      <c r="J93" s="200">
        <f>ROUND(I93*H93,2)</f>
        <v>0</v>
      </c>
      <c r="K93" s="196" t="s">
        <v>110</v>
      </c>
      <c r="L93" s="38"/>
      <c r="M93" s="201" t="s">
        <v>1</v>
      </c>
      <c r="N93" s="202" t="s">
        <v>40</v>
      </c>
      <c r="O93" s="74"/>
      <c r="P93" s="203">
        <f>O93*H93</f>
        <v>0</v>
      </c>
      <c r="Q93" s="203">
        <v>0</v>
      </c>
      <c r="R93" s="203">
        <f>Q93*H93</f>
        <v>0</v>
      </c>
      <c r="S93" s="203">
        <v>0.126</v>
      </c>
      <c r="T93" s="204">
        <f>S93*H93</f>
        <v>85.736700000000013</v>
      </c>
      <c r="AR93" s="12" t="s">
        <v>111</v>
      </c>
      <c r="AT93" s="12" t="s">
        <v>106</v>
      </c>
      <c r="AU93" s="12" t="s">
        <v>76</v>
      </c>
      <c r="AY93" s="12" t="s">
        <v>104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2" t="s">
        <v>74</v>
      </c>
      <c r="BK93" s="205">
        <f>ROUND(I93*H93,2)</f>
        <v>0</v>
      </c>
      <c r="BL93" s="12" t="s">
        <v>111</v>
      </c>
      <c r="BM93" s="12" t="s">
        <v>149</v>
      </c>
    </row>
    <row r="94" s="1" customFormat="1" ht="16.5" customHeight="1">
      <c r="B94" s="33"/>
      <c r="C94" s="194" t="s">
        <v>150</v>
      </c>
      <c r="D94" s="194" t="s">
        <v>106</v>
      </c>
      <c r="E94" s="195" t="s">
        <v>151</v>
      </c>
      <c r="F94" s="196" t="s">
        <v>152</v>
      </c>
      <c r="G94" s="197" t="s">
        <v>153</v>
      </c>
      <c r="H94" s="198">
        <v>1</v>
      </c>
      <c r="I94" s="199"/>
      <c r="J94" s="200">
        <f>ROUND(I94*H94,2)</f>
        <v>0</v>
      </c>
      <c r="K94" s="196" t="s">
        <v>1</v>
      </c>
      <c r="L94" s="38"/>
      <c r="M94" s="201" t="s">
        <v>1</v>
      </c>
      <c r="N94" s="202" t="s">
        <v>40</v>
      </c>
      <c r="O94" s="74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2" t="s">
        <v>111</v>
      </c>
      <c r="AT94" s="12" t="s">
        <v>106</v>
      </c>
      <c r="AU94" s="12" t="s">
        <v>76</v>
      </c>
      <c r="AY94" s="12" t="s">
        <v>104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2" t="s">
        <v>74</v>
      </c>
      <c r="BK94" s="205">
        <f>ROUND(I94*H94,2)</f>
        <v>0</v>
      </c>
      <c r="BL94" s="12" t="s">
        <v>111</v>
      </c>
      <c r="BM94" s="12" t="s">
        <v>154</v>
      </c>
    </row>
    <row r="95" s="1" customFormat="1" ht="16.5" customHeight="1">
      <c r="B95" s="33"/>
      <c r="C95" s="194" t="s">
        <v>155</v>
      </c>
      <c r="D95" s="194" t="s">
        <v>106</v>
      </c>
      <c r="E95" s="195" t="s">
        <v>156</v>
      </c>
      <c r="F95" s="196" t="s">
        <v>157</v>
      </c>
      <c r="G95" s="197" t="s">
        <v>153</v>
      </c>
      <c r="H95" s="198">
        <v>1</v>
      </c>
      <c r="I95" s="199"/>
      <c r="J95" s="200">
        <f>ROUND(I95*H95,2)</f>
        <v>0</v>
      </c>
      <c r="K95" s="196" t="s">
        <v>1</v>
      </c>
      <c r="L95" s="38"/>
      <c r="M95" s="201" t="s">
        <v>1</v>
      </c>
      <c r="N95" s="202" t="s">
        <v>40</v>
      </c>
      <c r="O95" s="74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12" t="s">
        <v>111</v>
      </c>
      <c r="AT95" s="12" t="s">
        <v>106</v>
      </c>
      <c r="AU95" s="12" t="s">
        <v>76</v>
      </c>
      <c r="AY95" s="12" t="s">
        <v>104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2" t="s">
        <v>74</v>
      </c>
      <c r="BK95" s="205">
        <f>ROUND(I95*H95,2)</f>
        <v>0</v>
      </c>
      <c r="BL95" s="12" t="s">
        <v>111</v>
      </c>
      <c r="BM95" s="12" t="s">
        <v>158</v>
      </c>
    </row>
    <row r="96" s="10" customFormat="1" ht="22.8" customHeight="1">
      <c r="B96" s="178"/>
      <c r="C96" s="179"/>
      <c r="D96" s="180" t="s">
        <v>68</v>
      </c>
      <c r="E96" s="192" t="s">
        <v>159</v>
      </c>
      <c r="F96" s="192" t="s">
        <v>160</v>
      </c>
      <c r="G96" s="179"/>
      <c r="H96" s="179"/>
      <c r="I96" s="182"/>
      <c r="J96" s="193">
        <f>BK96</f>
        <v>0</v>
      </c>
      <c r="K96" s="179"/>
      <c r="L96" s="184"/>
      <c r="M96" s="185"/>
      <c r="N96" s="186"/>
      <c r="O96" s="186"/>
      <c r="P96" s="187">
        <f>SUM(P97:P99)</f>
        <v>0</v>
      </c>
      <c r="Q96" s="186"/>
      <c r="R96" s="187">
        <f>SUM(R97:R99)</f>
        <v>0</v>
      </c>
      <c r="S96" s="186"/>
      <c r="T96" s="188">
        <f>SUM(T97:T99)</f>
        <v>0</v>
      </c>
      <c r="AR96" s="189" t="s">
        <v>74</v>
      </c>
      <c r="AT96" s="190" t="s">
        <v>68</v>
      </c>
      <c r="AU96" s="190" t="s">
        <v>74</v>
      </c>
      <c r="AY96" s="189" t="s">
        <v>104</v>
      </c>
      <c r="BK96" s="191">
        <f>SUM(BK97:BK99)</f>
        <v>0</v>
      </c>
    </row>
    <row r="97" s="1" customFormat="1" ht="16.5" customHeight="1">
      <c r="B97" s="33"/>
      <c r="C97" s="194" t="s">
        <v>161</v>
      </c>
      <c r="D97" s="194" t="s">
        <v>106</v>
      </c>
      <c r="E97" s="195" t="s">
        <v>162</v>
      </c>
      <c r="F97" s="196" t="s">
        <v>163</v>
      </c>
      <c r="G97" s="197" t="s">
        <v>164</v>
      </c>
      <c r="H97" s="198">
        <v>4.6200000000000001</v>
      </c>
      <c r="I97" s="199"/>
      <c r="J97" s="200">
        <f>ROUND(I97*H97,2)</f>
        <v>0</v>
      </c>
      <c r="K97" s="196" t="s">
        <v>110</v>
      </c>
      <c r="L97" s="38"/>
      <c r="M97" s="201" t="s">
        <v>1</v>
      </c>
      <c r="N97" s="202" t="s">
        <v>40</v>
      </c>
      <c r="O97" s="74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2" t="s">
        <v>111</v>
      </c>
      <c r="AT97" s="12" t="s">
        <v>106</v>
      </c>
      <c r="AU97" s="12" t="s">
        <v>76</v>
      </c>
      <c r="AY97" s="12" t="s">
        <v>104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2" t="s">
        <v>74</v>
      </c>
      <c r="BK97" s="205">
        <f>ROUND(I97*H97,2)</f>
        <v>0</v>
      </c>
      <c r="BL97" s="12" t="s">
        <v>111</v>
      </c>
      <c r="BM97" s="12" t="s">
        <v>165</v>
      </c>
    </row>
    <row r="98" s="1" customFormat="1" ht="16.5" customHeight="1">
      <c r="B98" s="33"/>
      <c r="C98" s="194" t="s">
        <v>166</v>
      </c>
      <c r="D98" s="194" t="s">
        <v>106</v>
      </c>
      <c r="E98" s="195" t="s">
        <v>167</v>
      </c>
      <c r="F98" s="196" t="s">
        <v>168</v>
      </c>
      <c r="G98" s="197" t="s">
        <v>164</v>
      </c>
      <c r="H98" s="198">
        <v>92.400000000000006</v>
      </c>
      <c r="I98" s="199"/>
      <c r="J98" s="200">
        <f>ROUND(I98*H98,2)</f>
        <v>0</v>
      </c>
      <c r="K98" s="196" t="s">
        <v>110</v>
      </c>
      <c r="L98" s="38"/>
      <c r="M98" s="201" t="s">
        <v>1</v>
      </c>
      <c r="N98" s="202" t="s">
        <v>40</v>
      </c>
      <c r="O98" s="74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12" t="s">
        <v>111</v>
      </c>
      <c r="AT98" s="12" t="s">
        <v>106</v>
      </c>
      <c r="AU98" s="12" t="s">
        <v>76</v>
      </c>
      <c r="AY98" s="12" t="s">
        <v>104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2" t="s">
        <v>74</v>
      </c>
      <c r="BK98" s="205">
        <f>ROUND(I98*H98,2)</f>
        <v>0</v>
      </c>
      <c r="BL98" s="12" t="s">
        <v>111</v>
      </c>
      <c r="BM98" s="12" t="s">
        <v>169</v>
      </c>
    </row>
    <row r="99" s="1" customFormat="1" ht="16.5" customHeight="1">
      <c r="B99" s="33"/>
      <c r="C99" s="194" t="s">
        <v>8</v>
      </c>
      <c r="D99" s="194" t="s">
        <v>106</v>
      </c>
      <c r="E99" s="195" t="s">
        <v>170</v>
      </c>
      <c r="F99" s="196" t="s">
        <v>171</v>
      </c>
      <c r="G99" s="197" t="s">
        <v>164</v>
      </c>
      <c r="H99" s="198">
        <v>2.73</v>
      </c>
      <c r="I99" s="199"/>
      <c r="J99" s="200">
        <f>ROUND(I99*H99,2)</f>
        <v>0</v>
      </c>
      <c r="K99" s="196" t="s">
        <v>110</v>
      </c>
      <c r="L99" s="38"/>
      <c r="M99" s="201" t="s">
        <v>1</v>
      </c>
      <c r="N99" s="202" t="s">
        <v>40</v>
      </c>
      <c r="O99" s="74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2" t="s">
        <v>111</v>
      </c>
      <c r="AT99" s="12" t="s">
        <v>106</v>
      </c>
      <c r="AU99" s="12" t="s">
        <v>76</v>
      </c>
      <c r="AY99" s="12" t="s">
        <v>104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2" t="s">
        <v>74</v>
      </c>
      <c r="BK99" s="205">
        <f>ROUND(I99*H99,2)</f>
        <v>0</v>
      </c>
      <c r="BL99" s="12" t="s">
        <v>111</v>
      </c>
      <c r="BM99" s="12" t="s">
        <v>172</v>
      </c>
    </row>
    <row r="100" s="10" customFormat="1" ht="22.8" customHeight="1">
      <c r="B100" s="178"/>
      <c r="C100" s="179"/>
      <c r="D100" s="180" t="s">
        <v>68</v>
      </c>
      <c r="E100" s="192" t="s">
        <v>173</v>
      </c>
      <c r="F100" s="192" t="s">
        <v>174</v>
      </c>
      <c r="G100" s="179"/>
      <c r="H100" s="179"/>
      <c r="I100" s="182"/>
      <c r="J100" s="193">
        <f>BK100</f>
        <v>0</v>
      </c>
      <c r="K100" s="179"/>
      <c r="L100" s="184"/>
      <c r="M100" s="185"/>
      <c r="N100" s="186"/>
      <c r="O100" s="186"/>
      <c r="P100" s="187">
        <f>P101</f>
        <v>0</v>
      </c>
      <c r="Q100" s="186"/>
      <c r="R100" s="187">
        <f>R101</f>
        <v>0</v>
      </c>
      <c r="S100" s="186"/>
      <c r="T100" s="188">
        <f>T101</f>
        <v>0</v>
      </c>
      <c r="AR100" s="189" t="s">
        <v>74</v>
      </c>
      <c r="AT100" s="190" t="s">
        <v>68</v>
      </c>
      <c r="AU100" s="190" t="s">
        <v>74</v>
      </c>
      <c r="AY100" s="189" t="s">
        <v>104</v>
      </c>
      <c r="BK100" s="191">
        <f>BK101</f>
        <v>0</v>
      </c>
    </row>
    <row r="101" s="1" customFormat="1" ht="16.5" customHeight="1">
      <c r="B101" s="33"/>
      <c r="C101" s="194" t="s">
        <v>175</v>
      </c>
      <c r="D101" s="194" t="s">
        <v>106</v>
      </c>
      <c r="E101" s="195" t="s">
        <v>176</v>
      </c>
      <c r="F101" s="196" t="s">
        <v>177</v>
      </c>
      <c r="G101" s="197" t="s">
        <v>164</v>
      </c>
      <c r="H101" s="198">
        <v>68.564999999999998</v>
      </c>
      <c r="I101" s="199"/>
      <c r="J101" s="200">
        <f>ROUND(I101*H101,2)</f>
        <v>0</v>
      </c>
      <c r="K101" s="196" t="s">
        <v>110</v>
      </c>
      <c r="L101" s="38"/>
      <c r="M101" s="206" t="s">
        <v>1</v>
      </c>
      <c r="N101" s="207" t="s">
        <v>40</v>
      </c>
      <c r="O101" s="208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12" t="s">
        <v>111</v>
      </c>
      <c r="AT101" s="12" t="s">
        <v>106</v>
      </c>
      <c r="AU101" s="12" t="s">
        <v>76</v>
      </c>
      <c r="AY101" s="12" t="s">
        <v>104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2" t="s">
        <v>74</v>
      </c>
      <c r="BK101" s="205">
        <f>ROUND(I101*H101,2)</f>
        <v>0</v>
      </c>
      <c r="BL101" s="12" t="s">
        <v>111</v>
      </c>
      <c r="BM101" s="12" t="s">
        <v>178</v>
      </c>
    </row>
    <row r="102" s="1" customFormat="1" ht="6.96" customHeight="1">
      <c r="B102" s="52"/>
      <c r="C102" s="53"/>
      <c r="D102" s="53"/>
      <c r="E102" s="53"/>
      <c r="F102" s="53"/>
      <c r="G102" s="53"/>
      <c r="H102" s="53"/>
      <c r="I102" s="144"/>
      <c r="J102" s="53"/>
      <c r="K102" s="53"/>
      <c r="L102" s="38"/>
    </row>
  </sheetData>
  <sheetProtection sheet="1" autoFilter="0" formatColumns="0" formatRows="0" objects="1" scenarios="1" spinCount="100000" saltValue="MXt+/sOLUwssiwdZ6zn1kspyIy8x96Ss9UOiAc2gMw+IXjwFG5BBSW0593i5WScB/3Smo9w9E6aZLAQvjLCSfQ==" hashValue="3i5Neg/PlVdhYpdPV7RpP69bkMHQXYlbFU4dV4kgNNVJZhc7ohyTDmB3VQqpwJatwCPCdJ/5GxTga6JQO+5TXQ==" algorithmName="SHA-512" password="CC35"/>
  <autoFilter ref="C78:K101"/>
  <mergeCells count="6">
    <mergeCell ref="E7:H7"/>
    <mergeCell ref="E16:H16"/>
    <mergeCell ref="E25:H25"/>
    <mergeCell ref="E46:H46"/>
    <mergeCell ref="E71:H7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JIRIKEJVAL-PC2\Jiri Kejval</dc:creator>
  <cp:lastModifiedBy>JIRIKEJVAL-PC2\Jiri Kejval</cp:lastModifiedBy>
  <dcterms:created xsi:type="dcterms:W3CDTF">2019-02-21T12:50:37Z</dcterms:created>
  <dcterms:modified xsi:type="dcterms:W3CDTF">2019-02-21T12:50:39Z</dcterms:modified>
</cp:coreProperties>
</file>