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vba" sheetId="1" r:id="rId1"/>
    <sheet name="0001  KL" sheetId="2" r:id="rId2"/>
    <sheet name="0001  Rek" sheetId="3" r:id="rId3"/>
    <sheet name="0001  Pol" sheetId="4" r:id="rId4"/>
    <sheet name="0002  KL" sheetId="5" r:id="rId5"/>
    <sheet name="0002  Rek" sheetId="6" r:id="rId6"/>
    <sheet name="0002  Pol" sheetId="7" r:id="rId7"/>
    <sheet name="0003  KL" sheetId="8" r:id="rId8"/>
    <sheet name="0003  Rek" sheetId="9" r:id="rId9"/>
    <sheet name="0003  Pol" sheetId="10" r:id="rId10"/>
  </sheets>
  <definedNames>
    <definedName name="_xlnm.Print_Area" localSheetId="1">'0001  KL'!$A$1:$G$45</definedName>
    <definedName name="_xlnm.Print_Area" localSheetId="3">'0001  Pol'!$A$1:$K$22</definedName>
    <definedName name="_xlnm.Print_Titles" localSheetId="3">'0001  Pol'!$1:$6</definedName>
    <definedName name="_xlnm.Print_Area" localSheetId="2">'0001  Rek'!$A$1:$I$22</definedName>
    <definedName name="_xlnm.Print_Titles" localSheetId="2">'0001  Rek'!$1:$6</definedName>
    <definedName name="_xlnm.Print_Area" localSheetId="4">'0002  KL'!$A$1:$G$45</definedName>
    <definedName name="_xlnm.Print_Area" localSheetId="6">'0002  Pol'!$A$1:$K$25</definedName>
    <definedName name="_xlnm.Print_Titles" localSheetId="6">'0002  Pol'!$1:$6</definedName>
    <definedName name="_xlnm.Print_Area" localSheetId="5">'0002  Rek'!$A$1:$I$24</definedName>
    <definedName name="_xlnm.Print_Titles" localSheetId="5">'0002  Rek'!$1:$6</definedName>
    <definedName name="_xlnm.Print_Area" localSheetId="7">'0003  KL'!$A$1:$G$45</definedName>
    <definedName name="_xlnm.Print_Area" localSheetId="9">'0003  Pol'!$A$1:$K$52</definedName>
    <definedName name="_xlnm.Print_Titles" localSheetId="9">'0003  Pol'!$1:$6</definedName>
    <definedName name="_xlnm.Print_Area" localSheetId="8">'0003  Rek'!$A$1:$I$29</definedName>
    <definedName name="_xlnm.Print_Titles" localSheetId="8">'0003  Rek'!$1:$6</definedName>
    <definedName name="_xlnm.Print_Area" localSheetId="0">'Stavba'!$B$1:$J$78</definedName>
    <definedName name="CelkemObjekty">'Stavba'!$F$33</definedName>
    <definedName name="CisloStavby">'Stavba'!$D$5</definedName>
    <definedName name="dadresa">'Stavba'!$D$8</definedName>
    <definedName name="DIČ">'Stavba'!$K$8</definedName>
    <definedName name="dmisto">'Stavba'!$D$9</definedName>
    <definedName name="dpsc">'Stavba'!$C$9</definedName>
    <definedName name="IČO">'Stavba'!$K$7</definedName>
    <definedName name="NazevObjektu">'Stavba'!$C$29</definedName>
    <definedName name="NazevStavby">'Stavba'!$E$5</definedName>
    <definedName name="_xlnm.Print_Titles">'0001  Pol'!$1:$6</definedName>
    <definedName name="_xlnm.Print_Titles_1">'0001  Rek'!$1:$6</definedName>
    <definedName name="_xlnm.Print_Titles_2">'0002  Pol'!$1:$6</definedName>
    <definedName name="_xlnm.Print_Titles_3">'0002  Rek'!$1:$6</definedName>
    <definedName name="_xlnm.Print_Titles_4">'0003  Pol'!$1:$6</definedName>
    <definedName name="_xlnm.Print_Titles_5">'0003  Rek'!$1:$6</definedName>
    <definedName name="Objednatel">'Stavba'!$D$11</definedName>
    <definedName name="Objekt">'Stavba'!$B$29</definedName>
    <definedName name="_xlnm.Print_Area">'0001  KL'!$A$1:$G$45</definedName>
    <definedName name="_xlnm.Print_Area_1">'0001  Pol'!$A$1:$K$22</definedName>
    <definedName name="_xlnm.Print_Area_2">'0001  Rek'!$A$1:$I$22</definedName>
    <definedName name="_xlnm.Print_Area_3">'0002  KL'!$A$1:$G$45</definedName>
    <definedName name="_xlnm.Print_Area_4">'0002  Pol'!$A$1:$K$25</definedName>
    <definedName name="_xlnm.Print_Area_5">'0002  Rek'!$A$1:$I$24</definedName>
    <definedName name="_xlnm.Print_Area_6">'0003  KL'!$A$1:$G$45</definedName>
    <definedName name="_xlnm.Print_Area_7">'0003  Pol'!$A$1:$K$52</definedName>
    <definedName name="_xlnm.Print_Area_8">'0003  Rek'!$A$1:$I$29</definedName>
    <definedName name="_xlnm.Print_Area_9">'Stavba'!$B$1:$J$78</definedName>
    <definedName name="odic">'Stavba'!$K$12</definedName>
    <definedName name="oico">'Stavba'!$K$11</definedName>
    <definedName name="omisto">'Stavba'!$D$13</definedName>
    <definedName name="onazev">'Stavba'!$D$12</definedName>
    <definedName name="opsc">'Stavba'!$C$13</definedName>
    <definedName name="SazbaDPH1">'Stavba'!$D$19</definedName>
    <definedName name="SazbaDPH2">'Stavba'!$D$21</definedName>
    <definedName name="solver_lin">0</definedName>
    <definedName name="solver_lin_1">0</definedName>
    <definedName name="solver_lin_2">0</definedName>
    <definedName name="solver_num">0</definedName>
    <definedName name="solver_num_1">0</definedName>
    <definedName name="solver_num_2">0</definedName>
    <definedName name="solver_opt">NA()</definedName>
    <definedName name="solver_opt_1">NA()</definedName>
    <definedName name="solver_opt_2">NA()</definedName>
    <definedName name="solver_typ">1</definedName>
    <definedName name="solver_typ_1">1</definedName>
    <definedName name="solver_typ_2">1</definedName>
    <definedName name="solver_val">0</definedName>
    <definedName name="solver_val_1">0</definedName>
    <definedName name="solver_val_2">0</definedName>
    <definedName name="SoucetDilu">'Stavba'!$F$59:$J$59</definedName>
    <definedName name="StavbaCelkem">'Stavba'!$H$33</definedName>
    <definedName name="Zhotovitel">'Stavba'!$D$7</definedName>
  </definedNames>
  <calcPr fullCalcOnLoad="1"/>
</workbook>
</file>

<file path=xl/sharedStrings.xml><?xml version="1.0" encoding="utf-8"?>
<sst xmlns="http://schemas.openxmlformats.org/spreadsheetml/2006/main" count="657" uniqueCount="251">
  <si>
    <t>Slepý rozpočet stavby</t>
  </si>
  <si>
    <t xml:space="preserve">Datum: </t>
  </si>
  <si>
    <t xml:space="preserve"> </t>
  </si>
  <si>
    <t>Stavba :</t>
  </si>
  <si>
    <t>0894</t>
  </si>
  <si>
    <t>Obnova Horního rybníka v k.ú. Štipoklasy</t>
  </si>
  <si>
    <t xml:space="preserve">Objednatel : </t>
  </si>
  <si>
    <t>Obec Štipoklasy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</si>
  <si>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</si>
  <si>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</si>
  <si>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</si>
  <si>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</si>
  <si>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</si>
  <si>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</si>
  <si>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</si>
  <si>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</si>
  <si>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</si>
  <si>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</si>
  <si>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</si>
  <si>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</si>
  <si>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</si>
  <si>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</si>
  <si>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</si>
  <si>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0001</t>
  </si>
  <si>
    <t>SO 01 Zdrž</t>
  </si>
  <si>
    <t>0002</t>
  </si>
  <si>
    <t>SO 02 Hráz</t>
  </si>
  <si>
    <t>0003</t>
  </si>
  <si>
    <t>SO 03 Výpustný objekt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</si>
  <si>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</si>
  <si>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</si>
  <si>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</si>
  <si>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</si>
  <si>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</si>
  <si>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</si>
  <si>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</si>
  <si>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</si>
  <si>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</si>
  <si>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</si>
  <si>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</si>
  <si>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1</t>
  </si>
  <si>
    <t>Zemní práce</t>
  </si>
  <si>
    <t>3</t>
  </si>
  <si>
    <t>Svislé a kompletní konstrukce</t>
  </si>
  <si>
    <t>4</t>
  </si>
  <si>
    <t>Vodorovné konstrukce</t>
  </si>
  <si>
    <t>8</t>
  </si>
  <si>
    <t>Trubní vedení</t>
  </si>
  <si>
    <t>9</t>
  </si>
  <si>
    <t>Ostatní konstrukce, bourání</t>
  </si>
  <si>
    <t>90</t>
  </si>
  <si>
    <t>Oploceni</t>
  </si>
  <si>
    <t>93</t>
  </si>
  <si>
    <t>Dokončovací práce inženýrských staveb</t>
  </si>
  <si>
    <t>99</t>
  </si>
  <si>
    <t>Staveništní přesun hmot</t>
  </si>
  <si>
    <t>Rekapitulace vedlejších rozpočtových nákladů</t>
  </si>
  <si>
    <t>Název vedlejšího nákladu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</si>
  <si>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</si>
  <si>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</si>
  <si>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</si>
  <si>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</si>
  <si>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</si>
  <si>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</si>
  <si>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</si>
  <si>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</si>
  <si>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SLEPÝ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</si>
  <si>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</si>
  <si>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</si>
  <si>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</si>
  <si>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</si>
  <si>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</si>
  <si>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</si>
  <si>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</si>
  <si>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</si>
  <si>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</si>
  <si>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Projektový ateliér Dlabáček s.r.o. H.Králové</t>
  </si>
  <si>
    <t>Typ rozpočtu</t>
  </si>
  <si>
    <t>Zpracovatel projektu</t>
  </si>
  <si>
    <t>Objednatel</t>
  </si>
  <si>
    <t>OÚ Štipoklasy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</si>
  <si>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</si>
  <si>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</si>
  <si>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</si>
  <si>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</si>
  <si>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</si>
  <si>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</si>
  <si>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</si>
  <si>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</si>
  <si>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</si>
  <si>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</si>
  <si>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</si>
  <si>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</si>
  <si>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</si>
  <si>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</si>
  <si>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</si>
  <si>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</si>
  <si>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</si>
  <si>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</si>
  <si>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</si>
  <si>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</si>
  <si>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</si>
  <si>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</si>
  <si>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</si>
  <si>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</si>
  <si>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</si>
  <si>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</si>
  <si>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</si>
  <si>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</si>
  <si>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</si>
  <si>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</si>
  <si>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</si>
  <si>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0894 Obnova Horního rybníka v k.ú. Štipoklasy</t>
  </si>
  <si>
    <t>Rozpočet :</t>
  </si>
  <si>
    <t>Objekt :</t>
  </si>
  <si>
    <t>0001 SO 01 Zdrž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</si>
  <si>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</si>
  <si>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</si>
  <si>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</si>
  <si>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</si>
  <si>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</si>
  <si>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</si>
  <si>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</si>
  <si>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</si>
  <si>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</si>
  <si>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</si>
  <si>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</si>
  <si>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</si>
  <si>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</si>
  <si>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</si>
  <si>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</si>
  <si>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</si>
  <si>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</si>
  <si>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</si>
  <si>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</si>
  <si>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</si>
  <si>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</si>
  <si>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</si>
  <si>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111201101R00</t>
  </si>
  <si>
    <t xml:space="preserve">Odstranění křovin i s kořeny na ploše do 1000 m2 </t>
  </si>
  <si>
    <t>m2</t>
  </si>
  <si>
    <t>111201401R00</t>
  </si>
  <si>
    <t xml:space="preserve">Spálení křovin a stromů o průměru do 100 mm </t>
  </si>
  <si>
    <t>111201501R00</t>
  </si>
  <si>
    <t xml:space="preserve">Spálení větví stromů o průměru nad 100 mm </t>
  </si>
  <si>
    <t>kus</t>
  </si>
  <si>
    <t>112101101R00</t>
  </si>
  <si>
    <t xml:space="preserve">Kácení stromů listnatých o průměru kmene 10-30 cm </t>
  </si>
  <si>
    <t>112101102R00</t>
  </si>
  <si>
    <t xml:space="preserve">Kácení stromů listnatých o průměru kmene 30-50 cm </t>
  </si>
  <si>
    <t>112201101R00</t>
  </si>
  <si>
    <t xml:space="preserve">Odstranění pařezů pod úrovní, o průměru 10 - 30 cm </t>
  </si>
  <si>
    <t>112201102R00</t>
  </si>
  <si>
    <t xml:space="preserve">Odstranění pařezů pod úrovní, o průměru 30 - 50 cm </t>
  </si>
  <si>
    <t>122703602R00</t>
  </si>
  <si>
    <t xml:space="preserve">Odstranění nánosu při únosnosti dna 40 - 60 kPa </t>
  </si>
  <si>
    <t>m3</t>
  </si>
  <si>
    <t>162201102R00</t>
  </si>
  <si>
    <t xml:space="preserve">Vodorovné přemístění výkopku z hor.1-4 do 50 m </t>
  </si>
  <si>
    <t>162401102R00</t>
  </si>
  <si>
    <t xml:space="preserve">Vodorovné přemístění výkopku z hor.1-4 do 2000 m </t>
  </si>
  <si>
    <t>1560,3-36,5</t>
  </si>
  <si>
    <t>181006113R00</t>
  </si>
  <si>
    <t xml:space="preserve">Rozprostření zemin v rov./sklonu 1:5, tl. do 20 cm </t>
  </si>
  <si>
    <t>1523,8/0,2</t>
  </si>
  <si>
    <t>181101101R00</t>
  </si>
  <si>
    <t xml:space="preserve">Úprava pláně v zářezech v hor. 1-4, bez zhutnění </t>
  </si>
  <si>
    <t>Celkem za</t>
  </si>
  <si>
    <t>1 Zemní práce</t>
  </si>
  <si>
    <t>0002 SO 02 Hráz</t>
  </si>
  <si>
    <t>122201102R00</t>
  </si>
  <si>
    <t xml:space="preserve">Odkopávky nezapažené v hor. 3 do 1000 m3 </t>
  </si>
  <si>
    <t>171103201R00</t>
  </si>
  <si>
    <t xml:space="preserve">Ulož. sypaniny do hrází,100%PS, objem jílu do 20% </t>
  </si>
  <si>
    <t>180401211R00</t>
  </si>
  <si>
    <t xml:space="preserve">Založení trávníku lučního výsevem v rovině </t>
  </si>
  <si>
    <t>180401212R00</t>
  </si>
  <si>
    <t xml:space="preserve">Založení trávníku lučního výsevem ve svahu do 1:2 </t>
  </si>
  <si>
    <t>181201102R00</t>
  </si>
  <si>
    <t xml:space="preserve">Úprava pláně v násypech v hor. 1-4, se zhutněním </t>
  </si>
  <si>
    <t>182101101R00</t>
  </si>
  <si>
    <t xml:space="preserve">Svahování v zářezech v hor. 1 - 4 </t>
  </si>
  <si>
    <t>182201101R00</t>
  </si>
  <si>
    <t xml:space="preserve">Svahování násypů </t>
  </si>
  <si>
    <t>000572481</t>
  </si>
  <si>
    <t>Osivo směs luční</t>
  </si>
  <si>
    <t>kg</t>
  </si>
  <si>
    <t>464571111R00</t>
  </si>
  <si>
    <t xml:space="preserve">Pohoz ze štěrkopísků 0-63 mm z terénu, bez úpravy </t>
  </si>
  <si>
    <t>464571124R00</t>
  </si>
  <si>
    <t xml:space="preserve">Pohoz z hrub. těž. kameniva 63-125 mm, bez úpravy </t>
  </si>
  <si>
    <t>4 Vodorovné konstrukce</t>
  </si>
  <si>
    <t>998321011R00</t>
  </si>
  <si>
    <t xml:space="preserve">Přesun hmot pro hráze přehradní zemní a kamenité </t>
  </si>
  <si>
    <t>t</t>
  </si>
  <si>
    <t>99 Staveništní přesun hmot</t>
  </si>
  <si>
    <t>0003 SO 03 Výpustný objekt</t>
  </si>
  <si>
    <t>123302101R00</t>
  </si>
  <si>
    <t xml:space="preserve">Vykopávky zářezů v hor.4 do 1000 m3 </t>
  </si>
  <si>
    <t>174101103R00</t>
  </si>
  <si>
    <t xml:space="preserve">Zásyp zářezů se šikmými stěnami se zhutněním </t>
  </si>
  <si>
    <t>321311112R00</t>
  </si>
  <si>
    <t xml:space="preserve">Konstrukce přehrad z prostého betonu V4 T50 B 20 </t>
  </si>
  <si>
    <t>0,5*0,5*3,6*2+0,6*2,32*4,65+1*1*1+0,6*0,5*1,02</t>
  </si>
  <si>
    <t>321351010R00</t>
  </si>
  <si>
    <t xml:space="preserve">Obednění konstrukcí přehrad ploch rovinných </t>
  </si>
  <si>
    <t>0,5*3,6*4+2,32*4,65*2+0,6*2,32*2+1*1*4+0,6*0,5*2+1,02*0,5*2</t>
  </si>
  <si>
    <t>321352010R00</t>
  </si>
  <si>
    <t xml:space="preserve">Odbednění konstrukcí přehrad ploch rovinných </t>
  </si>
  <si>
    <t>331122011R00</t>
  </si>
  <si>
    <t xml:space="preserve">Montáž sloupů ze ŽB hmotnosti do 1 t </t>
  </si>
  <si>
    <t>5930004</t>
  </si>
  <si>
    <t>Požerák  prefa</t>
  </si>
  <si>
    <t>ks</t>
  </si>
  <si>
    <t>3 Svislé a kompletní konstrukce</t>
  </si>
  <si>
    <t>451311531R00</t>
  </si>
  <si>
    <t xml:space="preserve">Podklad pod dlažbu z betonu V4 T0 B 12,5, do 20 cm </t>
  </si>
  <si>
    <t>1*3,6+0,5*3,6*2</t>
  </si>
  <si>
    <t>452311131R00</t>
  </si>
  <si>
    <t xml:space="preserve">Desky podkladní pod potrubí z betonu C 12/15 </t>
  </si>
  <si>
    <t>1,1*0,2*11,86</t>
  </si>
  <si>
    <t>452318510R00</t>
  </si>
  <si>
    <t xml:space="preserve">Zajišťovací práh z betonu s patkami i bez patek </t>
  </si>
  <si>
    <t>0,6*0,6*1,8</t>
  </si>
  <si>
    <t>452351101R00</t>
  </si>
  <si>
    <t xml:space="preserve">Bednění desek nebo sedlových loží pod potrubí </t>
  </si>
  <si>
    <t>11,86*0,2*2</t>
  </si>
  <si>
    <t>812421121R00</t>
  </si>
  <si>
    <t xml:space="preserve">Montáž trub beton. hrdlových, MC provazec DN 500 </t>
  </si>
  <si>
    <t>m</t>
  </si>
  <si>
    <t>899623141R00</t>
  </si>
  <si>
    <t xml:space="preserve">Obetonování potrubí nebo zdiva stok betonem C12/15 </t>
  </si>
  <si>
    <t>3,14*0,6*0,2*11,86</t>
  </si>
  <si>
    <t>899643111R00</t>
  </si>
  <si>
    <t xml:space="preserve">Bednění pro obetonování potrubí v otevřeném výkopu </t>
  </si>
  <si>
    <t>0,5*11,86*2</t>
  </si>
  <si>
    <t>59223116</t>
  </si>
  <si>
    <t>Trouba betonová hrdlová TBH-Q 50/250</t>
  </si>
  <si>
    <t>8 Trubní vedení</t>
  </si>
  <si>
    <t>9        T00</t>
  </si>
  <si>
    <t xml:space="preserve">Přístupová lávka </t>
  </si>
  <si>
    <t>9 Ostatní konstrukce, bourání</t>
  </si>
  <si>
    <t>900000011T00</t>
  </si>
  <si>
    <t xml:space="preserve">Odstranění požeráku včetně potrubí </t>
  </si>
  <si>
    <t>90 Oploceni</t>
  </si>
  <si>
    <t>934956124R00</t>
  </si>
  <si>
    <t xml:space="preserve">Hradítka z dubového dřeva tloušťky 5 cm </t>
  </si>
  <si>
    <t>0,6*1,8*2</t>
  </si>
  <si>
    <t>93 Dokončovací práce inženýrských staveb</t>
  </si>
  <si>
    <t>998324011R00</t>
  </si>
  <si>
    <t xml:space="preserve">Přesun hmot pro objekty v zemních hrázích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</si>
</sst>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/YYYY"/>
    <numFmt numFmtId="166" formatCode="@"/>
    <numFmt numFmtId="167" formatCode="0"/>
    <numFmt numFmtId="168" formatCode="#,##0.00"/>
    <numFmt numFmtId="169" formatCode="#,##0"/>
    <numFmt numFmtId="170" formatCode="0.0%"/>
    <numFmt numFmtId="171" formatCode="0.0"/>
    <numFmt numFmtId="172" formatCode="DD/MM/YY"/>
    <numFmt numFmtId="173" formatCode="#,##0&quot; Kč&quot;"/>
    <numFmt numFmtId="174" formatCode="0.00000"/>
  </numFmts>
  <fonts count="18">
    <font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23">
    <xf numFmtId="164" fontId="0" fillId="0" borderId="0" xfId="0" applyAlignment="1">
      <alignment/>
    </xf>
    <xf numFmtId="164" fontId="0" fillId="0" borderId="0" xfId="21" applyFont="1">
      <alignment/>
      <protection/>
    </xf>
    <xf numFmtId="164" fontId="0" fillId="0" borderId="0" xfId="21" applyFont="1" applyAlignment="1">
      <alignment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right"/>
      <protection/>
    </xf>
    <xf numFmtId="164" fontId="2" fillId="0" borderId="0" xfId="21" applyFont="1" applyAlignment="1">
      <alignment/>
      <protection/>
    </xf>
    <xf numFmtId="164" fontId="3" fillId="0" borderId="0" xfId="21" applyFont="1" applyAlignment="1">
      <alignment horizontal="right"/>
      <protection/>
    </xf>
    <xf numFmtId="165" fontId="3" fillId="0" borderId="0" xfId="21" applyNumberFormat="1" applyFont="1" applyAlignment="1">
      <alignment horizontal="left"/>
      <protection/>
    </xf>
    <xf numFmtId="164" fontId="4" fillId="0" borderId="0" xfId="21" applyFont="1" applyAlignment="1">
      <alignment horizontal="right"/>
      <protection/>
    </xf>
    <xf numFmtId="166" fontId="0" fillId="0" borderId="0" xfId="21" applyNumberFormat="1" applyFont="1">
      <alignment/>
      <protection/>
    </xf>
    <xf numFmtId="164" fontId="5" fillId="0" borderId="0" xfId="21" applyFont="1" applyAlignment="1">
      <alignment horizontal="right"/>
      <protection/>
    </xf>
    <xf numFmtId="166" fontId="6" fillId="0" borderId="0" xfId="21" applyNumberFormat="1" applyFont="1" applyAlignment="1">
      <alignment horizontal="left"/>
      <protection/>
    </xf>
    <xf numFmtId="164" fontId="6" fillId="0" borderId="0" xfId="21" applyFont="1" applyAlignment="1">
      <alignment horizontal="left"/>
      <protection/>
    </xf>
    <xf numFmtId="164" fontId="7" fillId="0" borderId="0" xfId="21" applyFont="1">
      <alignment/>
      <protection/>
    </xf>
    <xf numFmtId="164" fontId="7" fillId="0" borderId="0" xfId="21" applyFont="1" applyAlignment="1">
      <alignment/>
      <protection/>
    </xf>
    <xf numFmtId="164" fontId="7" fillId="0" borderId="0" xfId="21" applyFont="1" applyAlignment="1">
      <alignment horizontal="right"/>
      <protection/>
    </xf>
    <xf numFmtId="164" fontId="0" fillId="0" borderId="0" xfId="21" applyFont="1" applyAlignment="1">
      <alignment horizontal="left"/>
      <protection/>
    </xf>
    <xf numFmtId="164" fontId="0" fillId="0" borderId="0" xfId="21" applyFont="1" applyAlignment="1">
      <alignment horizontal="right"/>
      <protection/>
    </xf>
    <xf numFmtId="164" fontId="0" fillId="0" borderId="0" xfId="21" applyFont="1" applyAlignment="1">
      <alignment horizontal="center"/>
      <protection/>
    </xf>
    <xf numFmtId="164" fontId="4" fillId="2" borderId="1" xfId="21" applyFont="1" applyFill="1" applyBorder="1" applyAlignment="1">
      <alignment wrapText="1"/>
      <protection/>
    </xf>
    <xf numFmtId="164" fontId="4" fillId="2" borderId="2" xfId="21" applyFont="1" applyFill="1" applyBorder="1" applyAlignment="1">
      <alignment wrapText="1"/>
      <protection/>
    </xf>
    <xf numFmtId="164" fontId="4" fillId="2" borderId="3" xfId="21" applyFont="1" applyFill="1" applyBorder="1" applyAlignment="1">
      <alignment wrapText="1"/>
      <protection/>
    </xf>
    <xf numFmtId="164" fontId="4" fillId="2" borderId="1" xfId="21" applyFont="1" applyFill="1" applyBorder="1" applyAlignment="1">
      <alignment horizontal="right" wrapText="1"/>
      <protection/>
    </xf>
    <xf numFmtId="164" fontId="0" fillId="2" borderId="2" xfId="21" applyFont="1" applyFill="1" applyBorder="1" applyAlignment="1">
      <alignment/>
      <protection/>
    </xf>
    <xf numFmtId="164" fontId="4" fillId="2" borderId="2" xfId="21" applyFont="1" applyFill="1" applyBorder="1" applyAlignment="1">
      <alignment horizontal="right" wrapText="1"/>
      <protection/>
    </xf>
    <xf numFmtId="164" fontId="4" fillId="2" borderId="3" xfId="21" applyFont="1" applyFill="1" applyBorder="1" applyAlignment="1">
      <alignment horizontal="right" vertical="center"/>
      <protection/>
    </xf>
    <xf numFmtId="164" fontId="4" fillId="3" borderId="0" xfId="21" applyFont="1" applyFill="1" applyBorder="1" applyAlignment="1">
      <alignment horizontal="right" wrapText="1"/>
      <protection/>
    </xf>
    <xf numFmtId="164" fontId="0" fillId="0" borderId="4" xfId="21" applyFont="1" applyBorder="1" applyAlignment="1">
      <alignment vertical="center"/>
      <protection/>
    </xf>
    <xf numFmtId="164" fontId="0" fillId="0" borderId="0" xfId="21" applyFont="1" applyBorder="1" applyAlignment="1">
      <alignment vertical="center"/>
      <protection/>
    </xf>
    <xf numFmtId="167" fontId="0" fillId="0" borderId="0" xfId="21" applyNumberFormat="1" applyFont="1" applyBorder="1" applyAlignment="1">
      <alignment horizontal="right" vertical="center"/>
      <protection/>
    </xf>
    <xf numFmtId="164" fontId="0" fillId="0" borderId="5" xfId="21" applyFont="1" applyBorder="1" applyAlignment="1">
      <alignment vertical="center"/>
      <protection/>
    </xf>
    <xf numFmtId="168" fontId="0" fillId="0" borderId="6" xfId="21" applyNumberFormat="1" applyFont="1" applyBorder="1" applyAlignment="1">
      <alignment horizontal="right" vertical="center"/>
      <protection/>
    </xf>
    <xf numFmtId="168" fontId="0" fillId="0" borderId="7" xfId="21" applyNumberFormat="1" applyFont="1" applyBorder="1" applyAlignment="1">
      <alignment horizontal="right" vertical="center"/>
      <protection/>
    </xf>
    <xf numFmtId="168" fontId="0" fillId="0" borderId="8" xfId="21" applyNumberFormat="1" applyFont="1" applyBorder="1" applyAlignment="1">
      <alignment horizontal="right" vertical="center"/>
      <protection/>
    </xf>
    <xf numFmtId="168" fontId="0" fillId="3" borderId="0" xfId="21" applyNumberFormat="1" applyFont="1" applyFill="1" applyBorder="1" applyAlignment="1">
      <alignment vertical="center"/>
      <protection/>
    </xf>
    <xf numFmtId="168" fontId="0" fillId="0" borderId="4" xfId="21" applyNumberFormat="1" applyFont="1" applyBorder="1" applyAlignment="1">
      <alignment horizontal="right" vertical="center"/>
      <protection/>
    </xf>
    <xf numFmtId="168" fontId="0" fillId="0" borderId="0" xfId="21" applyNumberFormat="1" applyFont="1" applyBorder="1" applyAlignment="1">
      <alignment horizontal="right" vertical="center"/>
      <protection/>
    </xf>
    <xf numFmtId="168" fontId="0" fillId="0" borderId="5" xfId="21" applyNumberFormat="1" applyFont="1" applyBorder="1" applyAlignment="1">
      <alignment horizontal="right" vertical="center"/>
      <protection/>
    </xf>
    <xf numFmtId="168" fontId="0" fillId="0" borderId="9" xfId="21" applyNumberFormat="1" applyFont="1" applyBorder="1" applyAlignment="1">
      <alignment horizontal="right" vertical="center"/>
      <protection/>
    </xf>
    <xf numFmtId="168" fontId="0" fillId="0" borderId="10" xfId="21" applyNumberFormat="1" applyFont="1" applyBorder="1" applyAlignment="1">
      <alignment horizontal="right" vertical="center"/>
      <protection/>
    </xf>
    <xf numFmtId="168" fontId="0" fillId="0" borderId="11" xfId="21" applyNumberFormat="1" applyFont="1" applyBorder="1" applyAlignment="1">
      <alignment horizontal="right" vertical="center"/>
      <protection/>
    </xf>
    <xf numFmtId="164" fontId="6" fillId="4" borderId="1" xfId="21" applyFont="1" applyFill="1" applyBorder="1" applyAlignment="1">
      <alignment vertical="center"/>
      <protection/>
    </xf>
    <xf numFmtId="164" fontId="7" fillId="4" borderId="2" xfId="21" applyFont="1" applyFill="1" applyBorder="1" applyAlignment="1">
      <alignment vertical="center"/>
      <protection/>
    </xf>
    <xf numFmtId="164" fontId="0" fillId="4" borderId="2" xfId="21" applyFont="1" applyFill="1" applyBorder="1" applyAlignment="1">
      <alignment vertical="center"/>
      <protection/>
    </xf>
    <xf numFmtId="168" fontId="6" fillId="4" borderId="12" xfId="21" applyNumberFormat="1" applyFont="1" applyFill="1" applyBorder="1" applyAlignment="1">
      <alignment horizontal="right" vertical="center"/>
      <protection/>
    </xf>
    <xf numFmtId="168" fontId="6" fillId="4" borderId="13" xfId="21" applyNumberFormat="1" applyFont="1" applyFill="1" applyBorder="1" applyAlignment="1">
      <alignment horizontal="right" vertical="center"/>
      <protection/>
    </xf>
    <xf numFmtId="169" fontId="6" fillId="5" borderId="14" xfId="21" applyNumberFormat="1" applyFont="1" applyFill="1" applyBorder="1" applyAlignment="1">
      <alignment horizontal="right" vertical="center"/>
      <protection/>
    </xf>
    <xf numFmtId="168" fontId="7" fillId="3" borderId="0" xfId="21" applyNumberFormat="1" applyFont="1" applyFill="1" applyBorder="1" applyAlignment="1">
      <alignment vertical="center"/>
      <protection/>
    </xf>
    <xf numFmtId="164" fontId="2" fillId="0" borderId="0" xfId="21" applyFont="1" applyAlignment="1">
      <alignment horizontal="center"/>
      <protection/>
    </xf>
    <xf numFmtId="168" fontId="0" fillId="0" borderId="0" xfId="21" applyNumberFormat="1" applyFont="1">
      <alignment/>
      <protection/>
    </xf>
    <xf numFmtId="164" fontId="4" fillId="2" borderId="1" xfId="21" applyFont="1" applyFill="1" applyBorder="1" applyAlignment="1">
      <alignment vertical="center"/>
      <protection/>
    </xf>
    <xf numFmtId="164" fontId="7" fillId="2" borderId="2" xfId="21" applyFont="1" applyFill="1" applyBorder="1" applyAlignment="1">
      <alignment vertical="center"/>
      <protection/>
    </xf>
    <xf numFmtId="164" fontId="7" fillId="2" borderId="3" xfId="21" applyFont="1" applyFill="1" applyBorder="1" applyAlignment="1">
      <alignment vertical="center" wrapText="1"/>
      <protection/>
    </xf>
    <xf numFmtId="164" fontId="7" fillId="2" borderId="15" xfId="21" applyFont="1" applyFill="1" applyBorder="1" applyAlignment="1">
      <alignment horizontal="center" vertical="center" wrapText="1"/>
      <protection/>
    </xf>
    <xf numFmtId="164" fontId="7" fillId="2" borderId="3" xfId="21" applyFont="1" applyFill="1" applyBorder="1" applyAlignment="1">
      <alignment horizontal="center" vertical="center" wrapText="1"/>
      <protection/>
    </xf>
    <xf numFmtId="166" fontId="3" fillId="0" borderId="6" xfId="21" applyNumberFormat="1" applyFont="1" applyBorder="1" applyAlignment="1">
      <alignment horizontal="left"/>
      <protection/>
    </xf>
    <xf numFmtId="164" fontId="3" fillId="0" borderId="7" xfId="21" applyFont="1" applyBorder="1" applyAlignment="1">
      <alignment horizontal="left"/>
      <protection/>
    </xf>
    <xf numFmtId="164" fontId="3" fillId="0" borderId="7" xfId="21" applyFont="1" applyBorder="1">
      <alignment/>
      <protection/>
    </xf>
    <xf numFmtId="170" fontId="3" fillId="0" borderId="8" xfId="21" applyNumberFormat="1" applyFont="1" applyBorder="1">
      <alignment/>
      <protection/>
    </xf>
    <xf numFmtId="169" fontId="4" fillId="0" borderId="16" xfId="21" applyNumberFormat="1" applyFont="1" applyBorder="1" applyAlignment="1">
      <alignment horizontal="right"/>
      <protection/>
    </xf>
    <xf numFmtId="169" fontId="3" fillId="0" borderId="8" xfId="21" applyNumberFormat="1" applyFont="1" applyBorder="1" applyAlignment="1">
      <alignment horizontal="right"/>
      <protection/>
    </xf>
    <xf numFmtId="169" fontId="3" fillId="0" borderId="16" xfId="21" applyNumberFormat="1" applyFont="1" applyBorder="1" applyAlignment="1">
      <alignment horizontal="right"/>
      <protection/>
    </xf>
    <xf numFmtId="171" fontId="0" fillId="0" borderId="17" xfId="21" applyNumberFormat="1" applyFont="1" applyBorder="1">
      <alignment/>
      <protection/>
    </xf>
    <xf numFmtId="166" fontId="3" fillId="0" borderId="4" xfId="21" applyNumberFormat="1" applyFont="1" applyBorder="1" applyAlignment="1">
      <alignment horizontal="left"/>
      <protection/>
    </xf>
    <xf numFmtId="164" fontId="3" fillId="0" borderId="0" xfId="21" applyFont="1" applyBorder="1" applyAlignment="1">
      <alignment horizontal="left"/>
      <protection/>
    </xf>
    <xf numFmtId="164" fontId="3" fillId="0" borderId="0" xfId="21" applyFont="1" applyBorder="1">
      <alignment/>
      <protection/>
    </xf>
    <xf numFmtId="170" fontId="3" fillId="0" borderId="5" xfId="21" applyNumberFormat="1" applyFont="1" applyBorder="1">
      <alignment/>
      <protection/>
    </xf>
    <xf numFmtId="169" fontId="4" fillId="0" borderId="17" xfId="21" applyNumberFormat="1" applyFont="1" applyBorder="1" applyAlignment="1">
      <alignment horizontal="right"/>
      <protection/>
    </xf>
    <xf numFmtId="169" fontId="3" fillId="0" borderId="5" xfId="21" applyNumberFormat="1" applyFont="1" applyBorder="1" applyAlignment="1">
      <alignment horizontal="right"/>
      <protection/>
    </xf>
    <xf numFmtId="169" fontId="3" fillId="0" borderId="17" xfId="21" applyNumberFormat="1" applyFont="1" applyBorder="1" applyAlignment="1">
      <alignment horizontal="right"/>
      <protection/>
    </xf>
    <xf numFmtId="164" fontId="4" fillId="4" borderId="1" xfId="21" applyFont="1" applyFill="1" applyBorder="1" applyAlignment="1">
      <alignment vertical="center"/>
      <protection/>
    </xf>
    <xf numFmtId="166" fontId="4" fillId="4" borderId="2" xfId="21" applyNumberFormat="1" applyFont="1" applyFill="1" applyBorder="1" applyAlignment="1">
      <alignment horizontal="left" vertical="center"/>
      <protection/>
    </xf>
    <xf numFmtId="164" fontId="4" fillId="4" borderId="2" xfId="21" applyFont="1" applyFill="1" applyBorder="1" applyAlignment="1">
      <alignment vertical="center"/>
      <protection/>
    </xf>
    <xf numFmtId="170" fontId="3" fillId="4" borderId="3" xfId="21" applyNumberFormat="1" applyFont="1" applyFill="1" applyBorder="1">
      <alignment/>
      <protection/>
    </xf>
    <xf numFmtId="169" fontId="4" fillId="4" borderId="15" xfId="21" applyNumberFormat="1" applyFont="1" applyFill="1" applyBorder="1" applyAlignment="1">
      <alignment horizontal="right" vertical="center"/>
      <protection/>
    </xf>
    <xf numFmtId="171" fontId="4" fillId="4" borderId="15" xfId="21" applyNumberFormat="1" applyFont="1" applyFill="1" applyBorder="1" applyAlignment="1">
      <alignment horizontal="right" vertical="center"/>
      <protection/>
    </xf>
    <xf numFmtId="164" fontId="0" fillId="0" borderId="0" xfId="21" applyFont="1" applyAlignment="1">
      <alignment horizontal="left" vertical="top" wrapText="1"/>
      <protection/>
    </xf>
    <xf numFmtId="164" fontId="4" fillId="2" borderId="15" xfId="21" applyFont="1" applyFill="1" applyBorder="1" applyAlignment="1">
      <alignment vertical="center" wrapText="1"/>
      <protection/>
    </xf>
    <xf numFmtId="164" fontId="7" fillId="2" borderId="1" xfId="21" applyFont="1" applyFill="1" applyBorder="1" applyAlignment="1">
      <alignment vertical="center"/>
      <protection/>
    </xf>
    <xf numFmtId="166" fontId="3" fillId="0" borderId="16" xfId="21" applyNumberFormat="1" applyFont="1" applyBorder="1" applyAlignment="1">
      <alignment horizontal="left"/>
      <protection/>
    </xf>
    <xf numFmtId="164" fontId="3" fillId="0" borderId="6" xfId="21" applyFont="1" applyBorder="1" applyAlignment="1">
      <alignment horizontal="left"/>
      <protection/>
    </xf>
    <xf numFmtId="166" fontId="3" fillId="0" borderId="17" xfId="21" applyNumberFormat="1" applyFont="1" applyBorder="1" applyAlignment="1">
      <alignment horizontal="left"/>
      <protection/>
    </xf>
    <xf numFmtId="164" fontId="3" fillId="0" borderId="4" xfId="21" applyFont="1" applyBorder="1" applyAlignment="1">
      <alignment horizontal="left"/>
      <protection/>
    </xf>
    <xf numFmtId="169" fontId="4" fillId="4" borderId="3" xfId="21" applyNumberFormat="1" applyFont="1" applyFill="1" applyBorder="1" applyAlignment="1">
      <alignment horizontal="right" vertical="center"/>
      <protection/>
    </xf>
    <xf numFmtId="168" fontId="7" fillId="2" borderId="15" xfId="21" applyNumberFormat="1" applyFont="1" applyFill="1" applyBorder="1" applyAlignment="1">
      <alignment horizontal="center" vertical="center"/>
      <protection/>
    </xf>
    <xf numFmtId="171" fontId="3" fillId="0" borderId="16" xfId="21" applyNumberFormat="1" applyFont="1" applyBorder="1">
      <alignment/>
      <protection/>
    </xf>
    <xf numFmtId="171" fontId="3" fillId="0" borderId="17" xfId="21" applyNumberFormat="1" applyFont="1" applyBorder="1">
      <alignment/>
      <protection/>
    </xf>
    <xf numFmtId="171" fontId="3" fillId="4" borderId="15" xfId="21" applyNumberFormat="1" applyFont="1" applyFill="1" applyBorder="1">
      <alignment/>
      <protection/>
    </xf>
    <xf numFmtId="164" fontId="7" fillId="2" borderId="2" xfId="21" applyFont="1" applyFill="1" applyBorder="1" applyAlignment="1">
      <alignment vertical="center" wrapText="1"/>
      <protection/>
    </xf>
    <xf numFmtId="164" fontId="7" fillId="2" borderId="2" xfId="21" applyFont="1" applyFill="1" applyBorder="1" applyAlignment="1">
      <alignment horizontal="center" vertical="center" wrapText="1"/>
      <protection/>
    </xf>
    <xf numFmtId="170" fontId="3" fillId="0" borderId="7" xfId="21" applyNumberFormat="1" applyFont="1" applyBorder="1">
      <alignment/>
      <protection/>
    </xf>
    <xf numFmtId="169" fontId="4" fillId="0" borderId="7" xfId="21" applyNumberFormat="1" applyFont="1" applyBorder="1" applyAlignment="1">
      <alignment horizontal="right"/>
      <protection/>
    </xf>
    <xf numFmtId="170" fontId="3" fillId="0" borderId="0" xfId="21" applyNumberFormat="1" applyFont="1" applyBorder="1">
      <alignment/>
      <protection/>
    </xf>
    <xf numFmtId="169" fontId="4" fillId="0" borderId="0" xfId="21" applyNumberFormat="1" applyFont="1" applyBorder="1" applyAlignment="1">
      <alignment horizontal="right"/>
      <protection/>
    </xf>
    <xf numFmtId="170" fontId="3" fillId="4" borderId="2" xfId="21" applyNumberFormat="1" applyFont="1" applyFill="1" applyBorder="1">
      <alignment/>
      <protection/>
    </xf>
    <xf numFmtId="169" fontId="4" fillId="4" borderId="2" xfId="21" applyNumberFormat="1" applyFont="1" applyFill="1" applyBorder="1" applyAlignment="1">
      <alignment horizontal="right" vertical="center"/>
      <protection/>
    </xf>
    <xf numFmtId="164" fontId="2" fillId="0" borderId="10" xfId="21" applyFont="1" applyBorder="1" applyAlignment="1">
      <alignment horizontal="center" vertical="top"/>
      <protection/>
    </xf>
    <xf numFmtId="164" fontId="7" fillId="2" borderId="18" xfId="21" applyFont="1" applyFill="1" applyBorder="1" applyAlignment="1">
      <alignment horizontal="left"/>
      <protection/>
    </xf>
    <xf numFmtId="164" fontId="3" fillId="2" borderId="19" xfId="21" applyFont="1" applyFill="1" applyBorder="1" applyAlignment="1">
      <alignment horizontal="center"/>
      <protection/>
    </xf>
    <xf numFmtId="166" fontId="4" fillId="2" borderId="20" xfId="21" applyNumberFormat="1" applyFont="1" applyFill="1" applyBorder="1" applyAlignment="1">
      <alignment horizontal="left"/>
      <protection/>
    </xf>
    <xf numFmtId="166" fontId="3" fillId="2" borderId="19" xfId="21" applyNumberFormat="1" applyFont="1" applyFill="1" applyBorder="1" applyAlignment="1">
      <alignment horizontal="center"/>
      <protection/>
    </xf>
    <xf numFmtId="164" fontId="3" fillId="0" borderId="21" xfId="21" applyFont="1" applyBorder="1">
      <alignment/>
      <protection/>
    </xf>
    <xf numFmtId="166" fontId="3" fillId="0" borderId="22" xfId="21" applyNumberFormat="1" applyFont="1" applyBorder="1" applyAlignment="1">
      <alignment horizontal="left"/>
      <protection/>
    </xf>
    <xf numFmtId="164" fontId="0" fillId="0" borderId="23" xfId="21" applyFont="1" applyBorder="1">
      <alignment/>
      <protection/>
    </xf>
    <xf numFmtId="164" fontId="3" fillId="0" borderId="3" xfId="21" applyFont="1" applyBorder="1">
      <alignment/>
      <protection/>
    </xf>
    <xf numFmtId="166" fontId="3" fillId="0" borderId="2" xfId="21" applyNumberFormat="1" applyFont="1" applyBorder="1">
      <alignment/>
      <protection/>
    </xf>
    <xf numFmtId="166" fontId="3" fillId="0" borderId="3" xfId="21" applyNumberFormat="1" applyFont="1" applyBorder="1">
      <alignment/>
      <protection/>
    </xf>
    <xf numFmtId="164" fontId="3" fillId="0" borderId="15" xfId="21" applyFont="1" applyBorder="1">
      <alignment/>
      <protection/>
    </xf>
    <xf numFmtId="164" fontId="3" fillId="0" borderId="24" xfId="21" applyFont="1" applyBorder="1" applyAlignment="1">
      <alignment horizontal="left"/>
      <protection/>
    </xf>
    <xf numFmtId="164" fontId="7" fillId="0" borderId="23" xfId="21" applyFont="1" applyBorder="1">
      <alignment/>
      <protection/>
    </xf>
    <xf numFmtId="166" fontId="3" fillId="0" borderId="24" xfId="21" applyNumberFormat="1" applyFont="1" applyBorder="1" applyAlignment="1">
      <alignment horizontal="left"/>
      <protection/>
    </xf>
    <xf numFmtId="166" fontId="7" fillId="2" borderId="23" xfId="21" applyNumberFormat="1" applyFont="1" applyFill="1" applyBorder="1">
      <alignment/>
      <protection/>
    </xf>
    <xf numFmtId="166" fontId="0" fillId="2" borderId="3" xfId="21" applyNumberFormat="1" applyFont="1" applyFill="1" applyBorder="1">
      <alignment/>
      <protection/>
    </xf>
    <xf numFmtId="166" fontId="7" fillId="2" borderId="2" xfId="21" applyNumberFormat="1" applyFont="1" applyFill="1" applyBorder="1">
      <alignment/>
      <protection/>
    </xf>
    <xf numFmtId="166" fontId="0" fillId="2" borderId="2" xfId="21" applyNumberFormat="1" applyFont="1" applyFill="1" applyBorder="1">
      <alignment/>
      <protection/>
    </xf>
    <xf numFmtId="164" fontId="3" fillId="0" borderId="15" xfId="21" applyFont="1" applyFill="1" applyBorder="1">
      <alignment/>
      <protection/>
    </xf>
    <xf numFmtId="169" fontId="3" fillId="0" borderId="24" xfId="21" applyNumberFormat="1" applyFont="1" applyBorder="1" applyAlignment="1">
      <alignment horizontal="left"/>
      <protection/>
    </xf>
    <xf numFmtId="164" fontId="0" fillId="0" borderId="0" xfId="21" applyFont="1" applyFill="1">
      <alignment/>
      <protection/>
    </xf>
    <xf numFmtId="166" fontId="7" fillId="2" borderId="25" xfId="21" applyNumberFormat="1" applyFont="1" applyFill="1" applyBorder="1">
      <alignment/>
      <protection/>
    </xf>
    <xf numFmtId="166" fontId="0" fillId="2" borderId="5" xfId="21" applyNumberFormat="1" applyFont="1" applyFill="1" applyBorder="1">
      <alignment/>
      <protection/>
    </xf>
    <xf numFmtId="166" fontId="7" fillId="2" borderId="0" xfId="21" applyNumberFormat="1" applyFont="1" applyFill="1" applyBorder="1">
      <alignment/>
      <protection/>
    </xf>
    <xf numFmtId="166" fontId="0" fillId="2" borderId="0" xfId="21" applyNumberFormat="1" applyFont="1" applyFill="1" applyBorder="1">
      <alignment/>
      <protection/>
    </xf>
    <xf numFmtId="166" fontId="3" fillId="0" borderId="15" xfId="21" applyNumberFormat="1" applyFont="1" applyBorder="1" applyAlignment="1">
      <alignment horizontal="left"/>
      <protection/>
    </xf>
    <xf numFmtId="164" fontId="3" fillId="0" borderId="26" xfId="21" applyFont="1" applyBorder="1">
      <alignment/>
      <protection/>
    </xf>
    <xf numFmtId="164" fontId="3" fillId="0" borderId="1" xfId="21" applyFont="1" applyBorder="1" applyAlignment="1">
      <alignment horizontal="left"/>
      <protection/>
    </xf>
    <xf numFmtId="164" fontId="3" fillId="0" borderId="15" xfId="21" applyNumberFormat="1" applyFont="1" applyBorder="1">
      <alignment/>
      <protection/>
    </xf>
    <xf numFmtId="164" fontId="3" fillId="0" borderId="27" xfId="21" applyNumberFormat="1" applyFont="1" applyBorder="1" applyAlignment="1">
      <alignment horizontal="left"/>
      <protection/>
    </xf>
    <xf numFmtId="164" fontId="0" fillId="0" borderId="0" xfId="21" applyNumberFormat="1" applyFont="1" applyBorder="1">
      <alignment/>
      <protection/>
    </xf>
    <xf numFmtId="164" fontId="0" fillId="0" borderId="0" xfId="21" applyNumberFormat="1" applyFont="1">
      <alignment/>
      <protection/>
    </xf>
    <xf numFmtId="164" fontId="3" fillId="0" borderId="27" xfId="21" applyFont="1" applyBorder="1" applyAlignment="1">
      <alignment horizontal="left"/>
      <protection/>
    </xf>
    <xf numFmtId="164" fontId="0" fillId="0" borderId="0" xfId="21" applyFont="1" applyBorder="1">
      <alignment/>
      <protection/>
    </xf>
    <xf numFmtId="164" fontId="3" fillId="0" borderId="15" xfId="21" applyFont="1" applyBorder="1" applyAlignment="1">
      <alignment horizontal="left"/>
      <protection/>
    </xf>
    <xf numFmtId="164" fontId="3" fillId="0" borderId="15" xfId="21" applyFont="1" applyFill="1" applyBorder="1" applyAlignment="1">
      <alignment/>
      <protection/>
    </xf>
    <xf numFmtId="164" fontId="3" fillId="0" borderId="27" xfId="21" applyFont="1" applyFill="1" applyBorder="1" applyAlignment="1">
      <alignment/>
      <protection/>
    </xf>
    <xf numFmtId="164" fontId="0" fillId="0" borderId="0" xfId="21" applyFont="1" applyFill="1" applyBorder="1" applyAlignment="1">
      <alignment/>
      <protection/>
    </xf>
    <xf numFmtId="164" fontId="3" fillId="0" borderId="15" xfId="21" applyFont="1" applyBorder="1" applyAlignment="1">
      <alignment/>
      <protection/>
    </xf>
    <xf numFmtId="164" fontId="3" fillId="0" borderId="27" xfId="21" applyFont="1" applyBorder="1" applyAlignment="1">
      <alignment/>
      <protection/>
    </xf>
    <xf numFmtId="169" fontId="0" fillId="0" borderId="0" xfId="21" applyNumberFormat="1" applyFont="1">
      <alignment/>
      <protection/>
    </xf>
    <xf numFmtId="164" fontId="3" fillId="0" borderId="23" xfId="21" applyFont="1" applyBorder="1">
      <alignment/>
      <protection/>
    </xf>
    <xf numFmtId="164" fontId="3" fillId="0" borderId="15" xfId="21" applyFont="1" applyBorder="1" applyAlignment="1">
      <alignment horizontal="center"/>
      <protection/>
    </xf>
    <xf numFmtId="164" fontId="3" fillId="0" borderId="21" xfId="21" applyFont="1" applyBorder="1" applyAlignment="1">
      <alignment horizontal="left"/>
      <protection/>
    </xf>
    <xf numFmtId="164" fontId="3" fillId="0" borderId="28" xfId="21" applyFont="1" applyBorder="1" applyAlignment="1">
      <alignment horizontal="left"/>
      <protection/>
    </xf>
    <xf numFmtId="164" fontId="2" fillId="0" borderId="29" xfId="21" applyFont="1" applyBorder="1" applyAlignment="1">
      <alignment horizontal="center" vertical="center"/>
      <protection/>
    </xf>
    <xf numFmtId="164" fontId="7" fillId="2" borderId="12" xfId="21" applyFont="1" applyFill="1" applyBorder="1" applyAlignment="1">
      <alignment horizontal="left"/>
      <protection/>
    </xf>
    <xf numFmtId="164" fontId="0" fillId="2" borderId="13" xfId="21" applyFont="1" applyFill="1" applyBorder="1" applyAlignment="1">
      <alignment horizontal="left"/>
      <protection/>
    </xf>
    <xf numFmtId="164" fontId="0" fillId="2" borderId="30" xfId="21" applyFont="1" applyFill="1" applyBorder="1" applyAlignment="1">
      <alignment horizontal="center"/>
      <protection/>
    </xf>
    <xf numFmtId="164" fontId="7" fillId="2" borderId="30" xfId="21" applyFont="1" applyFill="1" applyBorder="1" applyAlignment="1">
      <alignment horizontal="center"/>
      <protection/>
    </xf>
    <xf numFmtId="164" fontId="0" fillId="0" borderId="31" xfId="21" applyFont="1" applyBorder="1">
      <alignment/>
      <protection/>
    </xf>
    <xf numFmtId="164" fontId="0" fillId="0" borderId="32" xfId="21" applyFont="1" applyBorder="1">
      <alignment/>
      <protection/>
    </xf>
    <xf numFmtId="169" fontId="0" fillId="0" borderId="22" xfId="21" applyNumberFormat="1" applyFont="1" applyBorder="1">
      <alignment/>
      <protection/>
    </xf>
    <xf numFmtId="164" fontId="0" fillId="0" borderId="18" xfId="21" applyFont="1" applyBorder="1">
      <alignment/>
      <protection/>
    </xf>
    <xf numFmtId="169" fontId="0" fillId="0" borderId="20" xfId="21" applyNumberFormat="1" applyFont="1" applyBorder="1">
      <alignment/>
      <protection/>
    </xf>
    <xf numFmtId="164" fontId="0" fillId="0" borderId="19" xfId="21" applyFont="1" applyBorder="1">
      <alignment/>
      <protection/>
    </xf>
    <xf numFmtId="164" fontId="0" fillId="0" borderId="2" xfId="21" applyFont="1" applyBorder="1">
      <alignment/>
      <protection/>
    </xf>
    <xf numFmtId="169" fontId="0" fillId="0" borderId="24" xfId="21" applyNumberFormat="1" applyFont="1" applyBorder="1">
      <alignment/>
      <protection/>
    </xf>
    <xf numFmtId="169" fontId="0" fillId="0" borderId="2" xfId="21" applyNumberFormat="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33" xfId="21" applyFont="1" applyBorder="1">
      <alignment/>
      <protection/>
    </xf>
    <xf numFmtId="164" fontId="0" fillId="0" borderId="32" xfId="21" applyFont="1" applyBorder="1" applyAlignment="1">
      <alignment shrinkToFit="1"/>
      <protection/>
    </xf>
    <xf numFmtId="164" fontId="0" fillId="0" borderId="34" xfId="21" applyFont="1" applyBorder="1">
      <alignment/>
      <protection/>
    </xf>
    <xf numFmtId="164" fontId="0" fillId="0" borderId="25" xfId="21" applyFont="1" applyBorder="1">
      <alignment/>
      <protection/>
    </xf>
    <xf numFmtId="164" fontId="0" fillId="0" borderId="35" xfId="21" applyFont="1" applyBorder="1" applyAlignment="1">
      <alignment horizontal="center" shrinkToFit="1"/>
      <protection/>
    </xf>
    <xf numFmtId="169" fontId="0" fillId="0" borderId="36" xfId="21" applyNumberFormat="1" applyFont="1" applyBorder="1">
      <alignment/>
      <protection/>
    </xf>
    <xf numFmtId="164" fontId="0" fillId="0" borderId="37" xfId="21" applyFont="1" applyBorder="1">
      <alignment/>
      <protection/>
    </xf>
    <xf numFmtId="169" fontId="0" fillId="0" borderId="38" xfId="21" applyNumberFormat="1" applyFont="1" applyBorder="1">
      <alignment/>
      <protection/>
    </xf>
    <xf numFmtId="164" fontId="0" fillId="0" borderId="39" xfId="21" applyFont="1" applyBorder="1">
      <alignment/>
      <protection/>
    </xf>
    <xf numFmtId="164" fontId="7" fillId="2" borderId="18" xfId="21" applyFont="1" applyFill="1" applyBorder="1">
      <alignment/>
      <protection/>
    </xf>
    <xf numFmtId="164" fontId="7" fillId="2" borderId="20" xfId="21" applyFont="1" applyFill="1" applyBorder="1">
      <alignment/>
      <protection/>
    </xf>
    <xf numFmtId="164" fontId="7" fillId="2" borderId="19" xfId="21" applyFont="1" applyFill="1" applyBorder="1">
      <alignment/>
      <protection/>
    </xf>
    <xf numFmtId="164" fontId="7" fillId="2" borderId="40" xfId="21" applyFont="1" applyFill="1" applyBorder="1">
      <alignment/>
      <protection/>
    </xf>
    <xf numFmtId="164" fontId="7" fillId="2" borderId="41" xfId="21" applyFont="1" applyFill="1" applyBorder="1">
      <alignment/>
      <protection/>
    </xf>
    <xf numFmtId="164" fontId="0" fillId="0" borderId="5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42" xfId="21" applyFont="1" applyBorder="1">
      <alignment/>
      <protection/>
    </xf>
    <xf numFmtId="164" fontId="0" fillId="0" borderId="0" xfId="21" applyFont="1" applyBorder="1" applyAlignment="1">
      <alignment horizontal="right"/>
      <protection/>
    </xf>
    <xf numFmtId="172" fontId="0" fillId="0" borderId="0" xfId="21" applyNumberFormat="1" applyFont="1" applyBorder="1">
      <alignment/>
      <protection/>
    </xf>
    <xf numFmtId="164" fontId="0" fillId="0" borderId="0" xfId="21" applyFont="1" applyFill="1" applyBorder="1">
      <alignment/>
      <protection/>
    </xf>
    <xf numFmtId="164" fontId="0" fillId="0" borderId="43" xfId="21" applyFont="1" applyBorder="1">
      <alignment/>
      <protection/>
    </xf>
    <xf numFmtId="164" fontId="0" fillId="0" borderId="44" xfId="21" applyFont="1" applyBorder="1">
      <alignment/>
      <protection/>
    </xf>
    <xf numFmtId="171" fontId="0" fillId="0" borderId="3" xfId="21" applyNumberFormat="1" applyFont="1" applyBorder="1" applyAlignment="1">
      <alignment horizontal="right"/>
      <protection/>
    </xf>
    <xf numFmtId="173" fontId="0" fillId="0" borderId="24" xfId="21" applyNumberFormat="1" applyFont="1" applyBorder="1" applyAlignment="1">
      <alignment horizontal="right" indent="2"/>
      <protection/>
    </xf>
    <xf numFmtId="164" fontId="0" fillId="0" borderId="7" xfId="21" applyFont="1" applyBorder="1">
      <alignment/>
      <protection/>
    </xf>
    <xf numFmtId="171" fontId="0" fillId="0" borderId="8" xfId="21" applyNumberFormat="1" applyFont="1" applyBorder="1" applyAlignment="1">
      <alignment horizontal="right"/>
      <protection/>
    </xf>
    <xf numFmtId="164" fontId="0" fillId="0" borderId="8" xfId="21" applyFont="1" applyBorder="1">
      <alignment/>
      <protection/>
    </xf>
    <xf numFmtId="164" fontId="0" fillId="0" borderId="45" xfId="21" applyFont="1" applyBorder="1">
      <alignment/>
      <protection/>
    </xf>
    <xf numFmtId="164" fontId="6" fillId="2" borderId="37" xfId="21" applyFont="1" applyFill="1" applyBorder="1">
      <alignment/>
      <protection/>
    </xf>
    <xf numFmtId="164" fontId="6" fillId="2" borderId="38" xfId="21" applyFont="1" applyFill="1" applyBorder="1">
      <alignment/>
      <protection/>
    </xf>
    <xf numFmtId="164" fontId="6" fillId="2" borderId="39" xfId="21" applyFont="1" applyFill="1" applyBorder="1">
      <alignment/>
      <protection/>
    </xf>
    <xf numFmtId="173" fontId="6" fillId="2" borderId="36" xfId="21" applyNumberFormat="1" applyFont="1" applyFill="1" applyBorder="1" applyAlignment="1">
      <alignment horizontal="right" indent="2"/>
      <protection/>
    </xf>
    <xf numFmtId="164" fontId="6" fillId="0" borderId="0" xfId="21" applyFont="1">
      <alignment/>
      <protection/>
    </xf>
    <xf numFmtId="164" fontId="8" fillId="0" borderId="0" xfId="21" applyFont="1" applyBorder="1" applyAlignment="1">
      <alignment horizontal="left" vertical="top" wrapText="1"/>
      <protection/>
    </xf>
    <xf numFmtId="164" fontId="0" fillId="0" borderId="0" xfId="21" applyFont="1" applyAlignment="1">
      <alignment vertical="top" wrapText="1"/>
      <protection/>
    </xf>
    <xf numFmtId="164" fontId="0" fillId="0" borderId="0" xfId="21" applyFont="1" applyBorder="1" applyAlignment="1">
      <alignment horizontal="left" wrapText="1"/>
      <protection/>
    </xf>
    <xf numFmtId="164" fontId="0" fillId="0" borderId="46" xfId="20" applyFont="1" applyBorder="1" applyAlignment="1">
      <alignment horizontal="center"/>
      <protection/>
    </xf>
    <xf numFmtId="166" fontId="7" fillId="0" borderId="47" xfId="20" applyNumberFormat="1" applyFont="1" applyBorder="1">
      <alignment/>
      <protection/>
    </xf>
    <xf numFmtId="166" fontId="0" fillId="0" borderId="47" xfId="20" applyNumberFormat="1" applyFont="1" applyBorder="1">
      <alignment/>
      <protection/>
    </xf>
    <xf numFmtId="166" fontId="0" fillId="0" borderId="47" xfId="20" applyNumberFormat="1" applyFont="1" applyBorder="1" applyAlignment="1">
      <alignment horizontal="right"/>
      <protection/>
    </xf>
    <xf numFmtId="164" fontId="0" fillId="0" borderId="48" xfId="20" applyFont="1" applyBorder="1">
      <alignment/>
      <protection/>
    </xf>
    <xf numFmtId="166" fontId="0" fillId="0" borderId="47" xfId="21" applyNumberFormat="1" applyFont="1" applyBorder="1" applyAlignment="1">
      <alignment horizontal="left"/>
      <protection/>
    </xf>
    <xf numFmtId="164" fontId="0" fillId="0" borderId="49" xfId="21" applyNumberFormat="1" applyFont="1" applyBorder="1">
      <alignment/>
      <protection/>
    </xf>
    <xf numFmtId="164" fontId="0" fillId="0" borderId="50" xfId="20" applyFont="1" applyBorder="1" applyAlignment="1">
      <alignment horizontal="center"/>
      <protection/>
    </xf>
    <xf numFmtId="166" fontId="7" fillId="0" borderId="51" xfId="20" applyNumberFormat="1" applyFont="1" applyBorder="1">
      <alignment/>
      <protection/>
    </xf>
    <xf numFmtId="166" fontId="0" fillId="0" borderId="51" xfId="20" applyNumberFormat="1" applyFont="1" applyBorder="1">
      <alignment/>
      <protection/>
    </xf>
    <xf numFmtId="166" fontId="0" fillId="0" borderId="51" xfId="20" applyNumberFormat="1" applyFont="1" applyBorder="1" applyAlignment="1">
      <alignment horizontal="right"/>
      <protection/>
    </xf>
    <xf numFmtId="164" fontId="0" fillId="0" borderId="52" xfId="20" applyFont="1" applyBorder="1" applyAlignment="1">
      <alignment horizontal="left"/>
      <protection/>
    </xf>
    <xf numFmtId="166" fontId="2" fillId="0" borderId="0" xfId="21" applyNumberFormat="1" applyFont="1" applyBorder="1" applyAlignment="1">
      <alignment horizontal="center"/>
      <protection/>
    </xf>
    <xf numFmtId="166" fontId="7" fillId="2" borderId="12" xfId="21" applyNumberFormat="1" applyFont="1" applyFill="1" applyBorder="1" applyAlignment="1">
      <alignment horizontal="center"/>
      <protection/>
    </xf>
    <xf numFmtId="164" fontId="7" fillId="2" borderId="13" xfId="21" applyFont="1" applyFill="1" applyBorder="1" applyAlignment="1">
      <alignment horizontal="center"/>
      <protection/>
    </xf>
    <xf numFmtId="164" fontId="7" fillId="2" borderId="14" xfId="21" applyFont="1" applyFill="1" applyBorder="1" applyAlignment="1">
      <alignment horizontal="center"/>
      <protection/>
    </xf>
    <xf numFmtId="164" fontId="7" fillId="2" borderId="53" xfId="21" applyFont="1" applyFill="1" applyBorder="1" applyAlignment="1">
      <alignment horizontal="center"/>
      <protection/>
    </xf>
    <xf numFmtId="164" fontId="7" fillId="2" borderId="54" xfId="21" applyFont="1" applyFill="1" applyBorder="1" applyAlignment="1">
      <alignment horizontal="center"/>
      <protection/>
    </xf>
    <xf numFmtId="166" fontId="3" fillId="0" borderId="25" xfId="21" applyNumberFormat="1" applyFont="1" applyBorder="1">
      <alignment/>
      <protection/>
    </xf>
    <xf numFmtId="169" fontId="0" fillId="0" borderId="42" xfId="21" applyNumberFormat="1" applyFont="1" applyBorder="1">
      <alignment/>
      <protection/>
    </xf>
    <xf numFmtId="169" fontId="0" fillId="0" borderId="5" xfId="21" applyNumberFormat="1" applyFont="1" applyBorder="1">
      <alignment/>
      <protection/>
    </xf>
    <xf numFmtId="169" fontId="0" fillId="0" borderId="17" xfId="21" applyNumberFormat="1" applyFont="1" applyBorder="1">
      <alignment/>
      <protection/>
    </xf>
    <xf numFmtId="169" fontId="0" fillId="0" borderId="55" xfId="21" applyNumberFormat="1" applyFont="1" applyBorder="1">
      <alignment/>
      <protection/>
    </xf>
    <xf numFmtId="164" fontId="7" fillId="2" borderId="12" xfId="21" applyFont="1" applyFill="1" applyBorder="1">
      <alignment/>
      <protection/>
    </xf>
    <xf numFmtId="164" fontId="7" fillId="2" borderId="13" xfId="21" applyFont="1" applyFill="1" applyBorder="1">
      <alignment/>
      <protection/>
    </xf>
    <xf numFmtId="169" fontId="7" fillId="2" borderId="30" xfId="21" applyNumberFormat="1" applyFont="1" applyFill="1" applyBorder="1">
      <alignment/>
      <protection/>
    </xf>
    <xf numFmtId="169" fontId="7" fillId="2" borderId="14" xfId="21" applyNumberFormat="1" applyFont="1" applyFill="1" applyBorder="1">
      <alignment/>
      <protection/>
    </xf>
    <xf numFmtId="169" fontId="7" fillId="2" borderId="53" xfId="21" applyNumberFormat="1" applyFont="1" applyFill="1" applyBorder="1">
      <alignment/>
      <protection/>
    </xf>
    <xf numFmtId="169" fontId="7" fillId="2" borderId="54" xfId="21" applyNumberFormat="1" applyFont="1" applyFill="1" applyBorder="1">
      <alignment/>
      <protection/>
    </xf>
    <xf numFmtId="164" fontId="2" fillId="0" borderId="0" xfId="21" applyFont="1" applyBorder="1" applyAlignment="1">
      <alignment horizontal="center"/>
      <protection/>
    </xf>
    <xf numFmtId="164" fontId="0" fillId="2" borderId="41" xfId="21" applyFont="1" applyFill="1" applyBorder="1">
      <alignment/>
      <protection/>
    </xf>
    <xf numFmtId="164" fontId="7" fillId="2" borderId="56" xfId="21" applyFont="1" applyFill="1" applyBorder="1" applyAlignment="1">
      <alignment horizontal="right"/>
      <protection/>
    </xf>
    <xf numFmtId="164" fontId="7" fillId="2" borderId="20" xfId="21" applyFont="1" applyFill="1" applyBorder="1" applyAlignment="1">
      <alignment horizontal="right"/>
      <protection/>
    </xf>
    <xf numFmtId="164" fontId="7" fillId="2" borderId="19" xfId="21" applyFont="1" applyFill="1" applyBorder="1" applyAlignment="1">
      <alignment horizontal="center"/>
      <protection/>
    </xf>
    <xf numFmtId="168" fontId="4" fillId="2" borderId="20" xfId="21" applyNumberFormat="1" applyFont="1" applyFill="1" applyBorder="1" applyAlignment="1">
      <alignment horizontal="right"/>
      <protection/>
    </xf>
    <xf numFmtId="168" fontId="4" fillId="2" borderId="41" xfId="21" applyNumberFormat="1" applyFont="1" applyFill="1" applyBorder="1" applyAlignment="1">
      <alignment horizontal="right"/>
      <protection/>
    </xf>
    <xf numFmtId="164" fontId="0" fillId="0" borderId="28" xfId="21" applyFont="1" applyBorder="1">
      <alignment/>
      <protection/>
    </xf>
    <xf numFmtId="169" fontId="0" fillId="0" borderId="33" xfId="21" applyNumberFormat="1" applyFont="1" applyBorder="1" applyAlignment="1">
      <alignment horizontal="right"/>
      <protection/>
    </xf>
    <xf numFmtId="171" fontId="0" fillId="0" borderId="15" xfId="21" applyNumberFormat="1" applyFont="1" applyBorder="1" applyAlignment="1">
      <alignment horizontal="right"/>
      <protection/>
    </xf>
    <xf numFmtId="169" fontId="0" fillId="0" borderId="43" xfId="21" applyNumberFormat="1" applyFont="1" applyBorder="1" applyAlignment="1">
      <alignment horizontal="right"/>
      <protection/>
    </xf>
    <xf numFmtId="168" fontId="0" fillId="0" borderId="32" xfId="21" applyNumberFormat="1" applyFont="1" applyBorder="1" applyAlignment="1">
      <alignment horizontal="right"/>
      <protection/>
    </xf>
    <xf numFmtId="169" fontId="0" fillId="0" borderId="28" xfId="21" applyNumberFormat="1" applyFont="1" applyBorder="1" applyAlignment="1">
      <alignment horizontal="right"/>
      <protection/>
    </xf>
    <xf numFmtId="164" fontId="0" fillId="0" borderId="27" xfId="21" applyFont="1" applyBorder="1">
      <alignment/>
      <protection/>
    </xf>
    <xf numFmtId="169" fontId="0" fillId="0" borderId="26" xfId="21" applyNumberFormat="1" applyFont="1" applyBorder="1" applyAlignment="1">
      <alignment horizontal="right"/>
      <protection/>
    </xf>
    <xf numFmtId="169" fontId="0" fillId="0" borderId="3" xfId="21" applyNumberFormat="1" applyFont="1" applyBorder="1" applyAlignment="1">
      <alignment horizontal="right"/>
      <protection/>
    </xf>
    <xf numFmtId="168" fontId="0" fillId="0" borderId="2" xfId="21" applyNumberFormat="1" applyFont="1" applyBorder="1" applyAlignment="1">
      <alignment horizontal="right"/>
      <protection/>
    </xf>
    <xf numFmtId="169" fontId="0" fillId="0" borderId="27" xfId="21" applyNumberFormat="1" applyFont="1" applyBorder="1" applyAlignment="1">
      <alignment horizontal="right"/>
      <protection/>
    </xf>
    <xf numFmtId="164" fontId="0" fillId="2" borderId="37" xfId="21" applyFont="1" applyFill="1" applyBorder="1">
      <alignment/>
      <protection/>
    </xf>
    <xf numFmtId="164" fontId="7" fillId="2" borderId="38" xfId="21" applyFont="1" applyFill="1" applyBorder="1">
      <alignment/>
      <protection/>
    </xf>
    <xf numFmtId="164" fontId="0" fillId="2" borderId="38" xfId="21" applyFont="1" applyFill="1" applyBorder="1">
      <alignment/>
      <protection/>
    </xf>
    <xf numFmtId="168" fontId="0" fillId="2" borderId="57" xfId="21" applyNumberFormat="1" applyFont="1" applyFill="1" applyBorder="1">
      <alignment/>
      <protection/>
    </xf>
    <xf numFmtId="168" fontId="0" fillId="2" borderId="37" xfId="21" applyNumberFormat="1" applyFont="1" applyFill="1" applyBorder="1">
      <alignment/>
      <protection/>
    </xf>
    <xf numFmtId="168" fontId="0" fillId="2" borderId="38" xfId="21" applyNumberFormat="1" applyFont="1" applyFill="1" applyBorder="1">
      <alignment/>
      <protection/>
    </xf>
    <xf numFmtId="169" fontId="7" fillId="2" borderId="57" xfId="21" applyNumberFormat="1" applyFont="1" applyFill="1" applyBorder="1" applyAlignment="1">
      <alignment horizontal="right"/>
      <protection/>
    </xf>
    <xf numFmtId="169" fontId="3" fillId="0" borderId="0" xfId="21" applyNumberFormat="1" applyFont="1">
      <alignment/>
      <protection/>
    </xf>
    <xf numFmtId="168" fontId="3" fillId="0" borderId="0" xfId="21" applyNumberFormat="1" applyFont="1">
      <alignment/>
      <protection/>
    </xf>
    <xf numFmtId="164" fontId="0" fillId="0" borderId="0" xfId="20" applyFont="1">
      <alignment/>
      <protection/>
    </xf>
    <xf numFmtId="164" fontId="0" fillId="0" borderId="0" xfId="20" applyFont="1" applyAlignment="1">
      <alignment horizontal="right"/>
      <protection/>
    </xf>
    <xf numFmtId="164" fontId="9" fillId="0" borderId="0" xfId="20" applyFont="1" applyBorder="1" applyAlignment="1">
      <alignment horizontal="center"/>
      <protection/>
    </xf>
    <xf numFmtId="164" fontId="10" fillId="0" borderId="0" xfId="20" applyFont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164" fontId="11" fillId="0" borderId="0" xfId="20" applyFont="1" applyAlignment="1">
      <alignment horizontal="right"/>
      <protection/>
    </xf>
    <xf numFmtId="164" fontId="0" fillId="0" borderId="47" xfId="20" applyFont="1" applyBorder="1">
      <alignment/>
      <protection/>
    </xf>
    <xf numFmtId="164" fontId="3" fillId="0" borderId="48" xfId="20" applyFont="1" applyBorder="1" applyAlignment="1">
      <alignment horizontal="right"/>
      <protection/>
    </xf>
    <xf numFmtId="166" fontId="0" fillId="0" borderId="47" xfId="20" applyNumberFormat="1" applyFont="1" applyBorder="1" applyAlignment="1">
      <alignment horizontal="left"/>
      <protection/>
    </xf>
    <xf numFmtId="164" fontId="0" fillId="0" borderId="49" xfId="20" applyFont="1" applyBorder="1">
      <alignment/>
      <protection/>
    </xf>
    <xf numFmtId="166" fontId="0" fillId="0" borderId="50" xfId="20" applyNumberFormat="1" applyFont="1" applyBorder="1" applyAlignment="1">
      <alignment horizontal="center"/>
      <protection/>
    </xf>
    <xf numFmtId="164" fontId="0" fillId="0" borderId="51" xfId="20" applyFont="1" applyBorder="1">
      <alignment/>
      <protection/>
    </xf>
    <xf numFmtId="164" fontId="0" fillId="0" borderId="52" xfId="20" applyFont="1" applyBorder="1" applyAlignment="1">
      <alignment horizontal="center" shrinkToFit="1"/>
      <protection/>
    </xf>
    <xf numFmtId="164" fontId="3" fillId="0" borderId="0" xfId="20" applyFont="1">
      <alignment/>
      <protection/>
    </xf>
    <xf numFmtId="164" fontId="0" fillId="0" borderId="0" xfId="20" applyFont="1" applyAlignment="1">
      <alignment/>
      <protection/>
    </xf>
    <xf numFmtId="166" fontId="3" fillId="2" borderId="15" xfId="20" applyNumberFormat="1" applyFont="1" applyFill="1" applyBorder="1">
      <alignment/>
      <protection/>
    </xf>
    <xf numFmtId="164" fontId="3" fillId="2" borderId="3" xfId="20" applyFont="1" applyFill="1" applyBorder="1" applyAlignment="1">
      <alignment horizontal="center"/>
      <protection/>
    </xf>
    <xf numFmtId="164" fontId="3" fillId="2" borderId="15" xfId="20" applyFont="1" applyFill="1" applyBorder="1" applyAlignment="1">
      <alignment horizontal="center"/>
      <protection/>
    </xf>
    <xf numFmtId="164" fontId="3" fillId="2" borderId="3" xfId="20" applyNumberFormat="1" applyFont="1" applyFill="1" applyBorder="1" applyAlignment="1">
      <alignment horizontal="center"/>
      <protection/>
    </xf>
    <xf numFmtId="164" fontId="3" fillId="2" borderId="15" xfId="20" applyFont="1" applyFill="1" applyBorder="1" applyAlignment="1">
      <alignment horizontal="center" wrapText="1"/>
      <protection/>
    </xf>
    <xf numFmtId="164" fontId="7" fillId="0" borderId="17" xfId="20" applyFont="1" applyBorder="1" applyAlignment="1">
      <alignment horizontal="center"/>
      <protection/>
    </xf>
    <xf numFmtId="166" fontId="7" fillId="0" borderId="17" xfId="20" applyNumberFormat="1" applyFont="1" applyBorder="1" applyAlignment="1">
      <alignment horizontal="left"/>
      <protection/>
    </xf>
    <xf numFmtId="164" fontId="7" fillId="0" borderId="1" xfId="20" applyFont="1" applyBorder="1">
      <alignment/>
      <protection/>
    </xf>
    <xf numFmtId="164" fontId="0" fillId="0" borderId="2" xfId="20" applyFont="1" applyBorder="1" applyAlignment="1">
      <alignment horizontal="center"/>
      <protection/>
    </xf>
    <xf numFmtId="164" fontId="0" fillId="0" borderId="2" xfId="20" applyNumberFormat="1" applyFont="1" applyBorder="1" applyAlignment="1">
      <alignment horizontal="right"/>
      <protection/>
    </xf>
    <xf numFmtId="164" fontId="0" fillId="0" borderId="3" xfId="20" applyNumberFormat="1" applyFont="1" applyBorder="1">
      <alignment/>
      <protection/>
    </xf>
    <xf numFmtId="164" fontId="0" fillId="0" borderId="6" xfId="20" applyNumberFormat="1" applyFont="1" applyFill="1" applyBorder="1">
      <alignment/>
      <protection/>
    </xf>
    <xf numFmtId="164" fontId="0" fillId="0" borderId="8" xfId="20" applyNumberFormat="1" applyFont="1" applyFill="1" applyBorder="1">
      <alignment/>
      <protection/>
    </xf>
    <xf numFmtId="164" fontId="0" fillId="0" borderId="6" xfId="20" applyFont="1" applyFill="1" applyBorder="1">
      <alignment/>
      <protection/>
    </xf>
    <xf numFmtId="164" fontId="0" fillId="0" borderId="8" xfId="20" applyFont="1" applyFill="1" applyBorder="1">
      <alignment/>
      <protection/>
    </xf>
    <xf numFmtId="164" fontId="12" fillId="0" borderId="0" xfId="20" applyFont="1">
      <alignment/>
      <protection/>
    </xf>
    <xf numFmtId="164" fontId="8" fillId="0" borderId="15" xfId="20" applyFont="1" applyBorder="1" applyAlignment="1">
      <alignment horizontal="center" vertical="top"/>
      <protection/>
    </xf>
    <xf numFmtId="166" fontId="8" fillId="0" borderId="15" xfId="20" applyNumberFormat="1" applyFont="1" applyBorder="1" applyAlignment="1">
      <alignment horizontal="left" vertical="top"/>
      <protection/>
    </xf>
    <xf numFmtId="164" fontId="8" fillId="0" borderId="15" xfId="20" applyFont="1" applyBorder="1" applyAlignment="1">
      <alignment vertical="top" wrapText="1"/>
      <protection/>
    </xf>
    <xf numFmtId="166" fontId="8" fillId="0" borderId="15" xfId="20" applyNumberFormat="1" applyFont="1" applyBorder="1" applyAlignment="1">
      <alignment horizontal="center" shrinkToFit="1"/>
      <protection/>
    </xf>
    <xf numFmtId="168" fontId="8" fillId="0" borderId="15" xfId="20" applyNumberFormat="1" applyFont="1" applyBorder="1" applyAlignment="1">
      <alignment horizontal="right"/>
      <protection/>
    </xf>
    <xf numFmtId="168" fontId="8" fillId="0" borderId="15" xfId="20" applyNumberFormat="1" applyFont="1" applyBorder="1">
      <alignment/>
      <protection/>
    </xf>
    <xf numFmtId="174" fontId="8" fillId="0" borderId="15" xfId="20" applyNumberFormat="1" applyFont="1" applyBorder="1">
      <alignment/>
      <protection/>
    </xf>
    <xf numFmtId="168" fontId="8" fillId="0" borderId="3" xfId="20" applyNumberFormat="1" applyFont="1" applyBorder="1">
      <alignment/>
      <protection/>
    </xf>
    <xf numFmtId="164" fontId="8" fillId="0" borderId="16" xfId="20" applyFont="1" applyBorder="1" applyAlignment="1">
      <alignment horizontal="center" vertical="top"/>
      <protection/>
    </xf>
    <xf numFmtId="166" fontId="8" fillId="0" borderId="16" xfId="20" applyNumberFormat="1" applyFont="1" applyBorder="1" applyAlignment="1">
      <alignment horizontal="left" vertical="top"/>
      <protection/>
    </xf>
    <xf numFmtId="164" fontId="8" fillId="0" borderId="16" xfId="20" applyFont="1" applyBorder="1" applyAlignment="1">
      <alignment vertical="top" wrapText="1"/>
      <protection/>
    </xf>
    <xf numFmtId="166" fontId="8" fillId="0" borderId="16" xfId="20" applyNumberFormat="1" applyFont="1" applyBorder="1" applyAlignment="1">
      <alignment horizontal="center" shrinkToFit="1"/>
      <protection/>
    </xf>
    <xf numFmtId="168" fontId="8" fillId="0" borderId="16" xfId="20" applyNumberFormat="1" applyFont="1" applyBorder="1" applyAlignment="1">
      <alignment horizontal="right"/>
      <protection/>
    </xf>
    <xf numFmtId="168" fontId="8" fillId="0" borderId="16" xfId="20" applyNumberFormat="1" applyFont="1" applyBorder="1">
      <alignment/>
      <protection/>
    </xf>
    <xf numFmtId="174" fontId="8" fillId="0" borderId="16" xfId="20" applyNumberFormat="1" applyFont="1" applyBorder="1">
      <alignment/>
      <protection/>
    </xf>
    <xf numFmtId="168" fontId="8" fillId="0" borderId="8" xfId="20" applyNumberFormat="1" applyFont="1" applyBorder="1">
      <alignment/>
      <protection/>
    </xf>
    <xf numFmtId="164" fontId="3" fillId="0" borderId="17" xfId="20" applyFont="1" applyBorder="1" applyAlignment="1">
      <alignment horizontal="center"/>
      <protection/>
    </xf>
    <xf numFmtId="166" fontId="3" fillId="0" borderId="17" xfId="20" applyNumberFormat="1" applyFont="1" applyBorder="1" applyAlignment="1">
      <alignment horizontal="right"/>
      <protection/>
    </xf>
    <xf numFmtId="166" fontId="13" fillId="3" borderId="16" xfId="20" applyNumberFormat="1" applyFont="1" applyFill="1" applyBorder="1" applyAlignment="1">
      <alignment horizontal="left" wrapText="1"/>
      <protection/>
    </xf>
    <xf numFmtId="168" fontId="13" fillId="3" borderId="16" xfId="20" applyNumberFormat="1" applyFont="1" applyFill="1" applyBorder="1" applyAlignment="1">
      <alignment horizontal="right" wrapText="1"/>
      <protection/>
    </xf>
    <xf numFmtId="164" fontId="13" fillId="3" borderId="4" xfId="20" applyFont="1" applyFill="1" applyBorder="1" applyAlignment="1">
      <alignment horizontal="left" wrapText="1"/>
      <protection/>
    </xf>
    <xf numFmtId="164" fontId="13" fillId="0" borderId="5" xfId="21" applyFont="1" applyBorder="1" applyAlignment="1">
      <alignment horizontal="right"/>
      <protection/>
    </xf>
    <xf numFmtId="164" fontId="0" fillId="0" borderId="4" xfId="20" applyFont="1" applyBorder="1">
      <alignment/>
      <protection/>
    </xf>
    <xf numFmtId="168" fontId="0" fillId="0" borderId="5" xfId="20" applyNumberFormat="1" applyFont="1" applyBorder="1">
      <alignment/>
      <protection/>
    </xf>
    <xf numFmtId="164" fontId="0" fillId="0" borderId="0" xfId="20" applyFont="1" applyBorder="1">
      <alignment/>
      <protection/>
    </xf>
    <xf numFmtId="164" fontId="14" fillId="0" borderId="0" xfId="20" applyFont="1" applyAlignment="1">
      <alignment wrapText="1"/>
      <protection/>
    </xf>
    <xf numFmtId="164" fontId="0" fillId="2" borderId="15" xfId="20" applyFont="1" applyFill="1" applyBorder="1" applyAlignment="1">
      <alignment horizontal="center"/>
      <protection/>
    </xf>
    <xf numFmtId="166" fontId="15" fillId="2" borderId="15" xfId="20" applyNumberFormat="1" applyFont="1" applyFill="1" applyBorder="1" applyAlignment="1">
      <alignment horizontal="left"/>
      <protection/>
    </xf>
    <xf numFmtId="164" fontId="15" fillId="2" borderId="1" xfId="20" applyFont="1" applyFill="1" applyBorder="1">
      <alignment/>
      <protection/>
    </xf>
    <xf numFmtId="164" fontId="0" fillId="2" borderId="2" xfId="20" applyFont="1" applyFill="1" applyBorder="1" applyAlignment="1">
      <alignment horizontal="center"/>
      <protection/>
    </xf>
    <xf numFmtId="168" fontId="0" fillId="2" borderId="2" xfId="20" applyNumberFormat="1" applyFont="1" applyFill="1" applyBorder="1" applyAlignment="1">
      <alignment horizontal="right"/>
      <protection/>
    </xf>
    <xf numFmtId="168" fontId="0" fillId="2" borderId="3" xfId="20" applyNumberFormat="1" applyFont="1" applyFill="1" applyBorder="1" applyAlignment="1">
      <alignment horizontal="right"/>
      <protection/>
    </xf>
    <xf numFmtId="168" fontId="7" fillId="2" borderId="15" xfId="20" applyNumberFormat="1" applyFont="1" applyFill="1" applyBorder="1">
      <alignment/>
      <protection/>
    </xf>
    <xf numFmtId="164" fontId="0" fillId="2" borderId="2" xfId="20" applyFont="1" applyFill="1" applyBorder="1">
      <alignment/>
      <protection/>
    </xf>
    <xf numFmtId="168" fontId="7" fillId="2" borderId="3" xfId="20" applyNumberFormat="1" applyFont="1" applyFill="1" applyBorder="1">
      <alignment/>
      <protection/>
    </xf>
    <xf numFmtId="169" fontId="0" fillId="0" borderId="0" xfId="20" applyNumberFormat="1" applyFont="1">
      <alignment/>
      <protection/>
    </xf>
    <xf numFmtId="164" fontId="16" fillId="0" borderId="0" xfId="20" applyFont="1" applyAlignment="1">
      <alignment/>
      <protection/>
    </xf>
    <xf numFmtId="164" fontId="17" fillId="0" borderId="0" xfId="20" applyFont="1" applyBorder="1">
      <alignment/>
      <protection/>
    </xf>
    <xf numFmtId="169" fontId="17" fillId="0" borderId="0" xfId="20" applyNumberFormat="1" applyFont="1" applyBorder="1" applyAlignment="1">
      <alignment horizontal="right"/>
      <protection/>
    </xf>
    <xf numFmtId="168" fontId="17" fillId="0" borderId="0" xfId="20" applyNumberFormat="1" applyFont="1" applyBorder="1">
      <alignment/>
      <protection/>
    </xf>
    <xf numFmtId="164" fontId="16" fillId="0" borderId="0" xfId="20" applyFont="1" applyBorder="1" applyAlignment="1">
      <alignment/>
      <protection/>
    </xf>
    <xf numFmtId="164" fontId="0" fillId="0" borderId="0" xfId="20" applyFont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8"/>
  <sheetViews>
    <sheetView showGridLines="0" tabSelected="1" zoomScaleSheetLayoutView="75" workbookViewId="0" topLeftCell="B1">
      <selection activeCell="I2" sqref="I2"/>
    </sheetView>
  </sheetViews>
  <sheetFormatPr defaultColWidth="9.140625" defaultRowHeight="12.75"/>
  <cols>
    <col min="1" max="1" width="0" style="1" hidden="1" customWidth="1"/>
    <col min="2" max="2" width="7.140625" style="1" customWidth="1"/>
    <col min="3" max="3" width="9.140625" style="1" customWidth="1"/>
    <col min="4" max="4" width="19.7109375" style="1" customWidth="1"/>
    <col min="5" max="5" width="6.8515625" style="1" customWidth="1"/>
    <col min="6" max="6" width="13.140625" style="1" customWidth="1"/>
    <col min="7" max="7" width="12.421875" style="2" customWidth="1"/>
    <col min="8" max="8" width="13.57421875" style="1" customWidth="1"/>
    <col min="9" max="9" width="11.421875" style="2" customWidth="1"/>
    <col min="10" max="10" width="7.00390625" style="2" customWidth="1"/>
    <col min="11" max="15" width="10.7109375" style="1" customWidth="1"/>
    <col min="16" max="16384" width="9.1406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4</v>
      </c>
      <c r="E5" s="13" t="s">
        <v>5</v>
      </c>
      <c r="F5" s="14"/>
      <c r="G5" s="15"/>
      <c r="H5" s="14"/>
      <c r="I5" s="15"/>
      <c r="O5" s="8"/>
    </row>
    <row r="7" spans="3:11" ht="12.75">
      <c r="C7" s="16" t="s">
        <v>6</v>
      </c>
      <c r="D7" s="17" t="s">
        <v>7</v>
      </c>
      <c r="H7" s="18" t="s">
        <v>8</v>
      </c>
      <c r="J7" s="17"/>
      <c r="K7" s="17"/>
    </row>
    <row r="8" spans="4:11" ht="12.75">
      <c r="D8" s="17"/>
      <c r="H8" s="18" t="s">
        <v>9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10</v>
      </c>
      <c r="D11" s="17"/>
      <c r="H11" s="18" t="s">
        <v>8</v>
      </c>
      <c r="J11" s="17"/>
      <c r="K11" s="17"/>
    </row>
    <row r="12" spans="4:11" ht="12.75">
      <c r="D12" s="17"/>
      <c r="H12" s="18" t="s">
        <v>9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11</v>
      </c>
      <c r="H14" s="19" t="s">
        <v>12</v>
      </c>
      <c r="J14" s="18"/>
    </row>
    <row r="15" ht="12.75" customHeight="1">
      <c r="J15" s="18"/>
    </row>
    <row r="16" spans="3:8" ht="28.5" customHeight="1">
      <c r="C16" s="19" t="s">
        <v>13</v>
      </c>
      <c r="H16" s="19" t="s">
        <v>13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14</v>
      </c>
      <c r="K18" s="27"/>
    </row>
    <row r="19" spans="2:11" ht="15" customHeight="1">
      <c r="B19" s="28" t="s">
        <v>15</v>
      </c>
      <c r="C19" s="29"/>
      <c r="D19" s="30">
        <v>15</v>
      </c>
      <c r="E19" s="31" t="s">
        <v>16</v>
      </c>
      <c r="F19" s="32"/>
      <c r="G19" s="33"/>
      <c r="H19" s="33"/>
      <c r="I19" s="34">
        <f>ROUND(G33,0)</f>
        <v>0</v>
      </c>
      <c r="J19" s="34"/>
      <c r="K19" s="35"/>
    </row>
    <row r="20" spans="2:11" ht="12.75">
      <c r="B20" s="28" t="s">
        <v>17</v>
      </c>
      <c r="C20" s="29"/>
      <c r="D20" s="30">
        <f>SazbaDPH1</f>
        <v>15</v>
      </c>
      <c r="E20" s="31" t="s">
        <v>16</v>
      </c>
      <c r="F20" s="36"/>
      <c r="G20" s="37"/>
      <c r="H20" s="37"/>
      <c r="I20" s="38">
        <f>ROUND(I19*D20/100,0)</f>
        <v>0</v>
      </c>
      <c r="J20" s="38"/>
      <c r="K20" s="35"/>
    </row>
    <row r="21" spans="2:11" ht="12.75">
      <c r="B21" s="28" t="s">
        <v>15</v>
      </c>
      <c r="C21" s="29"/>
      <c r="D21" s="30">
        <v>21</v>
      </c>
      <c r="E21" s="31" t="s">
        <v>16</v>
      </c>
      <c r="F21" s="36"/>
      <c r="G21" s="37"/>
      <c r="H21" s="37"/>
      <c r="I21" s="38">
        <f>ROUND(H33,0)</f>
        <v>0</v>
      </c>
      <c r="J21" s="38"/>
      <c r="K21" s="35"/>
    </row>
    <row r="22" spans="2:11" ht="12.75">
      <c r="B22" s="28" t="s">
        <v>17</v>
      </c>
      <c r="C22" s="29"/>
      <c r="D22" s="30">
        <f>SazbaDPH2</f>
        <v>21</v>
      </c>
      <c r="E22" s="31" t="s">
        <v>16</v>
      </c>
      <c r="F22" s="39"/>
      <c r="G22" s="40"/>
      <c r="H22" s="40"/>
      <c r="I22" s="41">
        <f>ROUND(I21*D21/100,0)</f>
        <v>0</v>
      </c>
      <c r="J22" s="41"/>
      <c r="K22" s="35"/>
    </row>
    <row r="23" spans="2:11" ht="12.75">
      <c r="B23" s="42" t="s">
        <v>18</v>
      </c>
      <c r="C23" s="43"/>
      <c r="D23" s="43"/>
      <c r="E23" s="44"/>
      <c r="F23" s="45"/>
      <c r="G23" s="46"/>
      <c r="H23" s="46"/>
      <c r="I23" s="47">
        <f>SUM(I19:I22)</f>
        <v>0</v>
      </c>
      <c r="J23" s="47"/>
      <c r="K23" s="48"/>
    </row>
    <row r="26" ht="1.5" customHeight="1"/>
    <row r="27" spans="2:12" ht="15.75" customHeight="1">
      <c r="B27" s="13" t="s">
        <v>19</v>
      </c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ht="5.25" customHeight="1">
      <c r="L28" s="50"/>
    </row>
    <row r="29" spans="2:10" ht="24" customHeight="1">
      <c r="B29" s="51" t="s">
        <v>20</v>
      </c>
      <c r="C29" s="52"/>
      <c r="D29" s="52"/>
      <c r="E29" s="53"/>
      <c r="F29" s="54" t="s">
        <v>21</v>
      </c>
      <c r="G29" s="55" t="str">
        <f>CONCATENATE("Základ DPH ",SazbaDPH1," %")</f>
        <v>Základ DPH 15 %</v>
      </c>
      <c r="H29" s="54" t="str">
        <f>CONCATENATE("Základ DPH ",SazbaDPH2," %")</f>
        <v>Základ DPH 21 %</v>
      </c>
      <c r="I29" s="54" t="s">
        <v>22</v>
      </c>
      <c r="J29" s="54" t="s">
        <v>16</v>
      </c>
    </row>
    <row r="30" spans="2:10" ht="12.75">
      <c r="B30" s="56" t="s">
        <v>23</v>
      </c>
      <c r="C30" s="57" t="s">
        <v>24</v>
      </c>
      <c r="D30" s="58"/>
      <c r="E30" s="59"/>
      <c r="F30" s="60">
        <f>G30+H30+I30</f>
        <v>0</v>
      </c>
      <c r="G30" s="61">
        <v>0</v>
      </c>
      <c r="H30" s="62">
        <v>0</v>
      </c>
      <c r="I30" s="62">
        <f aca="true" t="shared" si="0" ref="I30:I32">(G30*SazbaDPH1)/100+(H30*SazbaDPH2)/100</f>
        <v>0</v>
      </c>
      <c r="J30" s="63">
        <f aca="true" t="shared" si="1" ref="J30:J32">IF(CelkemObjekty=0,"",F30/CelkemObjekty*100)</f>
      </c>
    </row>
    <row r="31" spans="2:10" ht="12.75">
      <c r="B31" s="64" t="s">
        <v>25</v>
      </c>
      <c r="C31" s="65" t="s">
        <v>26</v>
      </c>
      <c r="D31" s="66"/>
      <c r="E31" s="67"/>
      <c r="F31" s="68">
        <f aca="true" t="shared" si="2" ref="F31:F32">G31+H31+I31</f>
        <v>0</v>
      </c>
      <c r="G31" s="69">
        <v>0</v>
      </c>
      <c r="H31" s="70">
        <v>0</v>
      </c>
      <c r="I31" s="70">
        <f t="shared" si="0"/>
        <v>0</v>
      </c>
      <c r="J31" s="63">
        <f t="shared" si="1"/>
      </c>
    </row>
    <row r="32" spans="2:10" ht="12.75">
      <c r="B32" s="64" t="s">
        <v>27</v>
      </c>
      <c r="C32" s="65" t="s">
        <v>28</v>
      </c>
      <c r="D32" s="66"/>
      <c r="E32" s="67"/>
      <c r="F32" s="68">
        <f t="shared" si="2"/>
        <v>0</v>
      </c>
      <c r="G32" s="69">
        <v>0</v>
      </c>
      <c r="H32" s="70">
        <v>0</v>
      </c>
      <c r="I32" s="70">
        <f t="shared" si="0"/>
        <v>0</v>
      </c>
      <c r="J32" s="63">
        <f t="shared" si="1"/>
      </c>
    </row>
    <row r="33" spans="2:10" ht="17.25" customHeight="1">
      <c r="B33" s="71" t="s">
        <v>29</v>
      </c>
      <c r="C33" s="72"/>
      <c r="D33" s="73"/>
      <c r="E33" s="74"/>
      <c r="F33" s="75">
        <f>SUM(F30:F32)</f>
        <v>0</v>
      </c>
      <c r="G33" s="75">
        <f>SUM(G30:G32)</f>
        <v>0</v>
      </c>
      <c r="H33" s="75">
        <f>SUM(H30:H32)</f>
        <v>0</v>
      </c>
      <c r="I33" s="75">
        <f>SUM(I30:I32)</f>
        <v>0</v>
      </c>
      <c r="J33" s="76">
        <f aca="true" t="shared" si="3" ref="J33">IF(CelkemObjekty=0,"",F33/CelkemObjekty*100)</f>
      </c>
    </row>
    <row r="34" spans="2:11" ht="12.75"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2:11" ht="9.7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2:11" ht="7.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2:11" ht="12.75">
      <c r="B37" s="13" t="s">
        <v>30</v>
      </c>
      <c r="C37" s="49"/>
      <c r="D37" s="49"/>
      <c r="E37" s="49"/>
      <c r="F37" s="49"/>
      <c r="G37" s="49"/>
      <c r="H37" s="49"/>
      <c r="I37" s="49"/>
      <c r="J37" s="49"/>
      <c r="K37" s="77"/>
    </row>
    <row r="38" ht="12.75">
      <c r="K38" s="77"/>
    </row>
    <row r="39" spans="2:10" ht="12.75">
      <c r="B39" s="78" t="s">
        <v>31</v>
      </c>
      <c r="C39" s="79" t="s">
        <v>32</v>
      </c>
      <c r="D39" s="52"/>
      <c r="E39" s="53"/>
      <c r="F39" s="54" t="s">
        <v>21</v>
      </c>
      <c r="G39" s="55" t="str">
        <f>CONCATENATE("Základ DPH ",SazbaDPH1," %")</f>
        <v>Základ DPH 15 %</v>
      </c>
      <c r="H39" s="54" t="str">
        <f>CONCATENATE("Základ DPH ",SazbaDPH2," %")</f>
        <v>Základ DPH 21 %</v>
      </c>
      <c r="I39" s="55" t="s">
        <v>22</v>
      </c>
      <c r="J39" s="54" t="s">
        <v>16</v>
      </c>
    </row>
    <row r="40" spans="2:10" ht="12.75">
      <c r="B40" s="80" t="s">
        <v>23</v>
      </c>
      <c r="C40" s="81" t="s">
        <v>2</v>
      </c>
      <c r="D40" s="58"/>
      <c r="E40" s="59"/>
      <c r="F40" s="60">
        <f>G40+H40+I40</f>
        <v>0</v>
      </c>
      <c r="G40" s="61">
        <v>0</v>
      </c>
      <c r="H40" s="62">
        <v>0</v>
      </c>
      <c r="I40" s="69">
        <f aca="true" t="shared" si="4" ref="I40:I42">(G40*SazbaDPH1)/100+(H40*SazbaDPH2)/100</f>
        <v>0</v>
      </c>
      <c r="J40" s="63">
        <f aca="true" t="shared" si="5" ref="J40:J42">IF(CelkemObjekty=0,"",F40/CelkemObjekty*100)</f>
      </c>
    </row>
    <row r="41" spans="2:10" ht="12.75">
      <c r="B41" s="82" t="s">
        <v>25</v>
      </c>
      <c r="C41" s="83" t="s">
        <v>2</v>
      </c>
      <c r="D41" s="66"/>
      <c r="E41" s="67"/>
      <c r="F41" s="68">
        <f aca="true" t="shared" si="6" ref="F41:F42">G41+H41+I41</f>
        <v>0</v>
      </c>
      <c r="G41" s="69">
        <v>0</v>
      </c>
      <c r="H41" s="70">
        <v>0</v>
      </c>
      <c r="I41" s="69">
        <f t="shared" si="4"/>
        <v>0</v>
      </c>
      <c r="J41" s="63">
        <f t="shared" si="5"/>
      </c>
    </row>
    <row r="42" spans="2:10" ht="12.75">
      <c r="B42" s="82" t="s">
        <v>27</v>
      </c>
      <c r="C42" s="83" t="s">
        <v>2</v>
      </c>
      <c r="D42" s="66"/>
      <c r="E42" s="67"/>
      <c r="F42" s="68">
        <f t="shared" si="6"/>
        <v>0</v>
      </c>
      <c r="G42" s="69">
        <v>0</v>
      </c>
      <c r="H42" s="70">
        <v>0</v>
      </c>
      <c r="I42" s="69">
        <f t="shared" si="4"/>
        <v>0</v>
      </c>
      <c r="J42" s="63">
        <f t="shared" si="5"/>
      </c>
    </row>
    <row r="43" spans="2:10" ht="12.75">
      <c r="B43" s="71" t="s">
        <v>29</v>
      </c>
      <c r="C43" s="72"/>
      <c r="D43" s="73"/>
      <c r="E43" s="74"/>
      <c r="F43" s="75">
        <f>SUM(F40:F42)</f>
        <v>0</v>
      </c>
      <c r="G43" s="84">
        <f>SUM(G40:G42)</f>
        <v>0</v>
      </c>
      <c r="H43" s="75">
        <f>SUM(H40:H42)</f>
        <v>0</v>
      </c>
      <c r="I43" s="84">
        <f>SUM(I40:I42)</f>
        <v>0</v>
      </c>
      <c r="J43" s="76">
        <f aca="true" t="shared" si="7" ref="J43">IF(CelkemObjekty=0,"",F43/CelkemObjekty*100)</f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33</v>
      </c>
      <c r="C48" s="49"/>
      <c r="D48" s="49"/>
      <c r="E48" s="49"/>
      <c r="F48" s="49"/>
      <c r="G48" s="49"/>
      <c r="H48" s="49"/>
      <c r="I48" s="49"/>
      <c r="J48" s="49"/>
    </row>
    <row r="49" ht="9" customHeight="1"/>
    <row r="50" spans="2:10" ht="12.75">
      <c r="B50" s="51" t="s">
        <v>34</v>
      </c>
      <c r="C50" s="52"/>
      <c r="D50" s="52"/>
      <c r="E50" s="54" t="s">
        <v>16</v>
      </c>
      <c r="F50" s="54" t="s">
        <v>35</v>
      </c>
      <c r="G50" s="55" t="s">
        <v>36</v>
      </c>
      <c r="H50" s="54" t="s">
        <v>37</v>
      </c>
      <c r="I50" s="55" t="s">
        <v>38</v>
      </c>
      <c r="J50" s="85" t="s">
        <v>39</v>
      </c>
    </row>
    <row r="51" spans="2:10" ht="12.75">
      <c r="B51" s="56" t="s">
        <v>40</v>
      </c>
      <c r="C51" s="57" t="s">
        <v>41</v>
      </c>
      <c r="D51" s="58"/>
      <c r="E51" s="86">
        <f>IF(SUM(SoucetDilu)=0,"",SUM(F51:J51)/SUM(SoucetDilu)*100)</f>
      </c>
      <c r="F51" s="62">
        <v>0</v>
      </c>
      <c r="G51" s="61">
        <v>0</v>
      </c>
      <c r="H51" s="62">
        <v>0</v>
      </c>
      <c r="I51" s="61">
        <v>0</v>
      </c>
      <c r="J51" s="62">
        <v>0</v>
      </c>
    </row>
    <row r="52" spans="2:10" ht="12.75">
      <c r="B52" s="64" t="s">
        <v>42</v>
      </c>
      <c r="C52" s="65" t="s">
        <v>43</v>
      </c>
      <c r="D52" s="66"/>
      <c r="E52" s="87">
        <f>IF(SUM(SoucetDilu)=0,"",SUM(F52:J52)/SUM(SoucetDilu)*100)</f>
      </c>
      <c r="F52" s="70">
        <v>0</v>
      </c>
      <c r="G52" s="69">
        <v>0</v>
      </c>
      <c r="H52" s="70">
        <v>0</v>
      </c>
      <c r="I52" s="69">
        <v>0</v>
      </c>
      <c r="J52" s="70">
        <v>0</v>
      </c>
    </row>
    <row r="53" spans="2:10" ht="12.75">
      <c r="B53" s="64" t="s">
        <v>44</v>
      </c>
      <c r="C53" s="65" t="s">
        <v>45</v>
      </c>
      <c r="D53" s="66"/>
      <c r="E53" s="87">
        <f>IF(SUM(SoucetDilu)=0,"",SUM(F53:J53)/SUM(SoucetDilu)*100)</f>
      </c>
      <c r="F53" s="70">
        <v>0</v>
      </c>
      <c r="G53" s="69">
        <v>0</v>
      </c>
      <c r="H53" s="70">
        <v>0</v>
      </c>
      <c r="I53" s="69">
        <v>0</v>
      </c>
      <c r="J53" s="70">
        <v>0</v>
      </c>
    </row>
    <row r="54" spans="2:10" ht="12.75">
      <c r="B54" s="64" t="s">
        <v>46</v>
      </c>
      <c r="C54" s="65" t="s">
        <v>47</v>
      </c>
      <c r="D54" s="66"/>
      <c r="E54" s="87">
        <f>IF(SUM(SoucetDilu)=0,"",SUM(F54:J54)/SUM(SoucetDilu)*100)</f>
      </c>
      <c r="F54" s="70">
        <v>0</v>
      </c>
      <c r="G54" s="69">
        <v>0</v>
      </c>
      <c r="H54" s="70">
        <v>0</v>
      </c>
      <c r="I54" s="69">
        <v>0</v>
      </c>
      <c r="J54" s="70">
        <v>0</v>
      </c>
    </row>
    <row r="55" spans="2:10" ht="12.75">
      <c r="B55" s="64" t="s">
        <v>48</v>
      </c>
      <c r="C55" s="65" t="s">
        <v>49</v>
      </c>
      <c r="D55" s="66"/>
      <c r="E55" s="87">
        <f>IF(SUM(SoucetDilu)=0,"",SUM(F55:J55)/SUM(SoucetDilu)*100)</f>
      </c>
      <c r="F55" s="70">
        <v>0</v>
      </c>
      <c r="G55" s="69">
        <v>0</v>
      </c>
      <c r="H55" s="70">
        <v>0</v>
      </c>
      <c r="I55" s="69">
        <v>0</v>
      </c>
      <c r="J55" s="70">
        <v>0</v>
      </c>
    </row>
    <row r="56" spans="2:10" ht="12.75">
      <c r="B56" s="64" t="s">
        <v>50</v>
      </c>
      <c r="C56" s="65" t="s">
        <v>51</v>
      </c>
      <c r="D56" s="66"/>
      <c r="E56" s="87">
        <f>IF(SUM(SoucetDilu)=0,"",SUM(F56:J56)/SUM(SoucetDilu)*100)</f>
      </c>
      <c r="F56" s="70">
        <v>0</v>
      </c>
      <c r="G56" s="69">
        <v>0</v>
      </c>
      <c r="H56" s="70">
        <v>0</v>
      </c>
      <c r="I56" s="69">
        <v>0</v>
      </c>
      <c r="J56" s="70">
        <v>0</v>
      </c>
    </row>
    <row r="57" spans="2:10" ht="12.75">
      <c r="B57" s="64" t="s">
        <v>52</v>
      </c>
      <c r="C57" s="65" t="s">
        <v>53</v>
      </c>
      <c r="D57" s="66"/>
      <c r="E57" s="87">
        <f>IF(SUM(SoucetDilu)=0,"",SUM(F57:J57)/SUM(SoucetDilu)*100)</f>
      </c>
      <c r="F57" s="70">
        <v>0</v>
      </c>
      <c r="G57" s="69">
        <v>0</v>
      </c>
      <c r="H57" s="70">
        <v>0</v>
      </c>
      <c r="I57" s="69">
        <v>0</v>
      </c>
      <c r="J57" s="70">
        <v>0</v>
      </c>
    </row>
    <row r="58" spans="2:10" ht="12.75">
      <c r="B58" s="64" t="s">
        <v>54</v>
      </c>
      <c r="C58" s="65" t="s">
        <v>55</v>
      </c>
      <c r="D58" s="66"/>
      <c r="E58" s="87">
        <f>IF(SUM(SoucetDilu)=0,"",SUM(F58:J58)/SUM(SoucetDilu)*100)</f>
      </c>
      <c r="F58" s="70">
        <v>0</v>
      </c>
      <c r="G58" s="69">
        <v>0</v>
      </c>
      <c r="H58" s="70">
        <v>0</v>
      </c>
      <c r="I58" s="69">
        <v>0</v>
      </c>
      <c r="J58" s="70">
        <v>0</v>
      </c>
    </row>
    <row r="59" spans="2:10" ht="12.75">
      <c r="B59" s="71" t="s">
        <v>29</v>
      </c>
      <c r="C59" s="72"/>
      <c r="D59" s="73"/>
      <c r="E59" s="88">
        <f aca="true" t="shared" si="8" ref="E59">IF(SUM(SoucetDilu)=0,"",SUM(F59:J59)/SUM(SoucetDilu)*100)</f>
      </c>
      <c r="F59" s="75">
        <f>SUM(F51:F58)</f>
        <v>0</v>
      </c>
      <c r="G59" s="84">
        <f>SUM(G51:G58)</f>
        <v>0</v>
      </c>
      <c r="H59" s="75">
        <f>SUM(H51:H58)</f>
        <v>0</v>
      </c>
      <c r="I59" s="84">
        <f>SUM(I51:I58)</f>
        <v>0</v>
      </c>
      <c r="J59" s="75">
        <f>SUM(J51:J58)</f>
        <v>0</v>
      </c>
    </row>
    <row r="61" ht="2.25" customHeight="1"/>
    <row r="62" ht="1.5" customHeight="1"/>
    <row r="63" ht="0.75" customHeight="1"/>
    <row r="64" ht="0.75" customHeight="1"/>
    <row r="65" ht="0.75" customHeight="1"/>
    <row r="66" spans="2:10" ht="12.75">
      <c r="B66" s="13" t="s">
        <v>56</v>
      </c>
      <c r="C66" s="49"/>
      <c r="D66" s="49"/>
      <c r="E66" s="49"/>
      <c r="F66" s="49"/>
      <c r="G66" s="49"/>
      <c r="H66" s="49"/>
      <c r="I66" s="49"/>
      <c r="J66" s="49"/>
    </row>
    <row r="68" spans="2:8" s="1" customFormat="1" ht="12.75">
      <c r="B68" s="51" t="s">
        <v>57</v>
      </c>
      <c r="C68" s="52"/>
      <c r="D68" s="52"/>
      <c r="E68" s="89"/>
      <c r="F68" s="90"/>
      <c r="G68" s="55"/>
      <c r="H68" s="54" t="s">
        <v>21</v>
      </c>
    </row>
    <row r="69" spans="2:8" s="1" customFormat="1" ht="12.75">
      <c r="B69" s="56" t="s">
        <v>58</v>
      </c>
      <c r="C69" s="57"/>
      <c r="D69" s="58"/>
      <c r="E69" s="91"/>
      <c r="F69" s="92"/>
      <c r="G69" s="61"/>
      <c r="H69" s="62">
        <v>0</v>
      </c>
    </row>
    <row r="70" spans="2:8" s="1" customFormat="1" ht="12.75">
      <c r="B70" s="64" t="s">
        <v>59</v>
      </c>
      <c r="C70" s="65"/>
      <c r="D70" s="66"/>
      <c r="E70" s="93"/>
      <c r="F70" s="94"/>
      <c r="G70" s="69"/>
      <c r="H70" s="70">
        <v>0</v>
      </c>
    </row>
    <row r="71" spans="2:8" s="1" customFormat="1" ht="12.75">
      <c r="B71" s="64" t="s">
        <v>60</v>
      </c>
      <c r="C71" s="65"/>
      <c r="D71" s="66"/>
      <c r="E71" s="93"/>
      <c r="F71" s="94"/>
      <c r="G71" s="69"/>
      <c r="H71" s="70">
        <v>0</v>
      </c>
    </row>
    <row r="72" spans="2:8" s="1" customFormat="1" ht="12.75">
      <c r="B72" s="64" t="s">
        <v>61</v>
      </c>
      <c r="C72" s="65"/>
      <c r="D72" s="66"/>
      <c r="E72" s="93"/>
      <c r="F72" s="94"/>
      <c r="G72" s="69"/>
      <c r="H72" s="70">
        <v>0</v>
      </c>
    </row>
    <row r="73" spans="2:8" s="1" customFormat="1" ht="12.75">
      <c r="B73" s="64" t="s">
        <v>62</v>
      </c>
      <c r="C73" s="65"/>
      <c r="D73" s="66"/>
      <c r="E73" s="93"/>
      <c r="F73" s="94"/>
      <c r="G73" s="69"/>
      <c r="H73" s="70">
        <v>0</v>
      </c>
    </row>
    <row r="74" spans="2:8" s="1" customFormat="1" ht="12.75">
      <c r="B74" s="64" t="s">
        <v>63</v>
      </c>
      <c r="C74" s="65"/>
      <c r="D74" s="66"/>
      <c r="E74" s="93"/>
      <c r="F74" s="94"/>
      <c r="G74" s="69"/>
      <c r="H74" s="70">
        <v>0</v>
      </c>
    </row>
    <row r="75" spans="2:8" s="1" customFormat="1" ht="12.75">
      <c r="B75" s="64" t="s">
        <v>64</v>
      </c>
      <c r="C75" s="65"/>
      <c r="D75" s="66"/>
      <c r="E75" s="93"/>
      <c r="F75" s="94"/>
      <c r="G75" s="69"/>
      <c r="H75" s="70">
        <v>0</v>
      </c>
    </row>
    <row r="76" spans="2:8" s="1" customFormat="1" ht="12.75">
      <c r="B76" s="64" t="s">
        <v>65</v>
      </c>
      <c r="C76" s="65"/>
      <c r="D76" s="66"/>
      <c r="E76" s="93"/>
      <c r="F76" s="94"/>
      <c r="G76" s="69"/>
      <c r="H76" s="70">
        <v>0</v>
      </c>
    </row>
    <row r="77" spans="2:8" s="1" customFormat="1" ht="12.75">
      <c r="B77" s="71" t="s">
        <v>29</v>
      </c>
      <c r="C77" s="72"/>
      <c r="D77" s="73"/>
      <c r="E77" s="95"/>
      <c r="F77" s="96"/>
      <c r="G77" s="84"/>
      <c r="H77" s="75">
        <f>SUM(H69:H76)</f>
        <v>0</v>
      </c>
    </row>
    <row r="78" s="1" customFormat="1" ht="12.75">
      <c r="G78" s="2"/>
    </row>
  </sheetData>
  <sheetProtection selectLockedCells="1" selectUnlockedCells="1"/>
  <mergeCells count="5">
    <mergeCell ref="I19:J19"/>
    <mergeCell ref="I20:J20"/>
    <mergeCell ref="I21:J21"/>
    <mergeCell ref="I22:J22"/>
    <mergeCell ref="I23:J23"/>
  </mergeCells>
  <printOptions/>
  <pageMargins left="0.39375" right="0.19652777777777777" top="0.39375" bottom="0.39305555555555555" header="0.5118055555555555" footer="0.19652777777777777"/>
  <pageSetup fitToHeight="1000" fitToWidth="1" horizontalDpi="300" verticalDpi="300" orientation="portrait" paperSize="9"/>
  <headerFooter alignWithMargins="0">
    <oddFooter>&amp;L&amp;"Arial CE,Regular"&amp;9Zpracováno programem BUILDpower,  © RTS, a.s.&amp;R&amp;"Arial CE,Regular"&amp;9Stránka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25"/>
  <sheetViews>
    <sheetView showGridLines="0" zoomScaleSheetLayoutView="100" workbookViewId="0" topLeftCell="A1">
      <selection activeCell="J1" sqref="J1"/>
    </sheetView>
  </sheetViews>
  <sheetFormatPr defaultColWidth="9.140625" defaultRowHeight="12.75"/>
  <cols>
    <col min="1" max="1" width="4.421875" style="250" customWidth="1"/>
    <col min="2" max="2" width="11.57421875" style="250" customWidth="1"/>
    <col min="3" max="3" width="40.421875" style="250" customWidth="1"/>
    <col min="4" max="4" width="5.57421875" style="250" customWidth="1"/>
    <col min="5" max="5" width="8.57421875" style="251" customWidth="1"/>
    <col min="6" max="6" width="9.8515625" style="250" customWidth="1"/>
    <col min="7" max="7" width="13.8515625" style="250" customWidth="1"/>
    <col min="8" max="11" width="0" style="250" hidden="1" customWidth="1"/>
    <col min="12" max="12" width="75.57421875" style="250" customWidth="1"/>
    <col min="13" max="13" width="45.28125" style="250" customWidth="1"/>
    <col min="14" max="16384" width="9.140625" style="250" customWidth="1"/>
  </cols>
  <sheetData>
    <row r="1" spans="1:7" ht="12.75">
      <c r="A1" s="252" t="s">
        <v>124</v>
      </c>
      <c r="B1" s="252"/>
      <c r="C1" s="252"/>
      <c r="D1" s="252"/>
      <c r="E1" s="252"/>
      <c r="F1" s="252"/>
      <c r="G1" s="252"/>
    </row>
    <row r="2" spans="2:7" ht="14.25" customHeight="1">
      <c r="B2" s="253"/>
      <c r="C2" s="254"/>
      <c r="D2" s="254"/>
      <c r="E2" s="255"/>
      <c r="F2" s="254"/>
      <c r="G2" s="254"/>
    </row>
    <row r="3" spans="1:7" ht="12.75">
      <c r="A3" s="194" t="s">
        <v>3</v>
      </c>
      <c r="B3" s="194"/>
      <c r="C3" s="195" t="s">
        <v>112</v>
      </c>
      <c r="D3" s="256"/>
      <c r="E3" s="257" t="s">
        <v>125</v>
      </c>
      <c r="F3" s="258">
        <f>'0003  Rek'!H1</f>
        <v>0</v>
      </c>
      <c r="G3" s="259"/>
    </row>
    <row r="4" spans="1:7" ht="12.75">
      <c r="A4" s="260" t="s">
        <v>114</v>
      </c>
      <c r="B4" s="260"/>
      <c r="C4" s="202" t="s">
        <v>196</v>
      </c>
      <c r="D4" s="261"/>
      <c r="E4" s="262">
        <f>'0003  Rek'!G2</f>
        <v>0</v>
      </c>
      <c r="F4" s="262"/>
      <c r="G4" s="262"/>
    </row>
    <row r="5" spans="1:7" ht="12.75">
      <c r="A5" s="263"/>
      <c r="G5" s="264"/>
    </row>
    <row r="6" spans="1:11" ht="27" customHeight="1">
      <c r="A6" s="265" t="s">
        <v>126</v>
      </c>
      <c r="B6" s="266" t="s">
        <v>127</v>
      </c>
      <c r="C6" s="267" t="s">
        <v>128</v>
      </c>
      <c r="D6" s="267" t="s">
        <v>129</v>
      </c>
      <c r="E6" s="268" t="s">
        <v>130</v>
      </c>
      <c r="F6" s="266" t="s">
        <v>131</v>
      </c>
      <c r="G6" s="267" t="s">
        <v>132</v>
      </c>
      <c r="H6" s="269" t="s">
        <v>133</v>
      </c>
      <c r="I6" s="269" t="s">
        <v>134</v>
      </c>
      <c r="J6" s="269" t="s">
        <v>135</v>
      </c>
      <c r="K6" s="269" t="s">
        <v>136</v>
      </c>
    </row>
    <row r="7" spans="1:15" ht="12.75">
      <c r="A7" s="270" t="s">
        <v>137</v>
      </c>
      <c r="B7" s="271" t="s">
        <v>40</v>
      </c>
      <c r="C7" s="272" t="s">
        <v>41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197</v>
      </c>
      <c r="C8" s="283" t="s">
        <v>198</v>
      </c>
      <c r="D8" s="284" t="s">
        <v>156</v>
      </c>
      <c r="E8" s="285">
        <v>41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50">
        <v>1</v>
      </c>
      <c r="AB8" s="250">
        <v>1</v>
      </c>
      <c r="AC8" s="250">
        <v>1</v>
      </c>
      <c r="AZ8" s="250">
        <v>1</v>
      </c>
      <c r="BA8" s="250">
        <f>IF(AZ8=1,G8,0)</f>
        <v>0</v>
      </c>
      <c r="BB8" s="250">
        <f>IF(AZ8=2,G8,0)</f>
        <v>0</v>
      </c>
      <c r="BC8" s="250">
        <f>IF(AZ8=3,G8,0)</f>
        <v>0</v>
      </c>
      <c r="BD8" s="250">
        <f>IF(AZ8=4,G8,0)</f>
        <v>0</v>
      </c>
      <c r="BE8" s="250">
        <f>IF(AZ8=5,G8,0)</f>
        <v>0</v>
      </c>
      <c r="CA8" s="280">
        <v>1</v>
      </c>
      <c r="CB8" s="280">
        <v>1</v>
      </c>
    </row>
    <row r="9" spans="1:80" ht="12.75">
      <c r="A9" s="281">
        <v>2</v>
      </c>
      <c r="B9" s="282" t="s">
        <v>159</v>
      </c>
      <c r="C9" s="283" t="s">
        <v>160</v>
      </c>
      <c r="D9" s="284" t="s">
        <v>156</v>
      </c>
      <c r="E9" s="285">
        <v>4</v>
      </c>
      <c r="F9" s="285">
        <v>0</v>
      </c>
      <c r="G9" s="286">
        <f>E9*F9</f>
        <v>0</v>
      </c>
      <c r="H9" s="287">
        <v>0</v>
      </c>
      <c r="I9" s="288">
        <f>E9*H9</f>
        <v>0</v>
      </c>
      <c r="J9" s="287">
        <v>0</v>
      </c>
      <c r="K9" s="288">
        <f>E9*J9</f>
        <v>0</v>
      </c>
      <c r="O9" s="280">
        <v>2</v>
      </c>
      <c r="AA9" s="250">
        <v>1</v>
      </c>
      <c r="AB9" s="250">
        <v>1</v>
      </c>
      <c r="AC9" s="250">
        <v>1</v>
      </c>
      <c r="AZ9" s="250">
        <v>1</v>
      </c>
      <c r="BA9" s="250">
        <f>IF(AZ9=1,G9,0)</f>
        <v>0</v>
      </c>
      <c r="BB9" s="250">
        <f>IF(AZ9=2,G9,0)</f>
        <v>0</v>
      </c>
      <c r="BC9" s="250">
        <f>IF(AZ9=3,G9,0)</f>
        <v>0</v>
      </c>
      <c r="BD9" s="250">
        <f>IF(AZ9=4,G9,0)</f>
        <v>0</v>
      </c>
      <c r="BE9" s="250">
        <f>IF(AZ9=5,G9,0)</f>
        <v>0</v>
      </c>
      <c r="CA9" s="280">
        <v>1</v>
      </c>
      <c r="CB9" s="280">
        <v>1</v>
      </c>
    </row>
    <row r="10" spans="1:80" ht="12.75">
      <c r="A10" s="281">
        <v>3</v>
      </c>
      <c r="B10" s="282" t="s">
        <v>199</v>
      </c>
      <c r="C10" s="283" t="s">
        <v>200</v>
      </c>
      <c r="D10" s="284" t="s">
        <v>156</v>
      </c>
      <c r="E10" s="285">
        <v>37</v>
      </c>
      <c r="F10" s="285">
        <v>0</v>
      </c>
      <c r="G10" s="286">
        <f>E10*F10</f>
        <v>0</v>
      </c>
      <c r="H10" s="287">
        <v>0</v>
      </c>
      <c r="I10" s="288">
        <f>E10*H10</f>
        <v>0</v>
      </c>
      <c r="J10" s="287">
        <v>0</v>
      </c>
      <c r="K10" s="288">
        <f>E10*J10</f>
        <v>0</v>
      </c>
      <c r="O10" s="280">
        <v>2</v>
      </c>
      <c r="AA10" s="250">
        <v>1</v>
      </c>
      <c r="AB10" s="250">
        <v>1</v>
      </c>
      <c r="AC10" s="250">
        <v>1</v>
      </c>
      <c r="AZ10" s="250">
        <v>1</v>
      </c>
      <c r="BA10" s="250">
        <f>IF(AZ10=1,G10,0)</f>
        <v>0</v>
      </c>
      <c r="BB10" s="250">
        <f>IF(AZ10=2,G10,0)</f>
        <v>0</v>
      </c>
      <c r="BC10" s="250">
        <f>IF(AZ10=3,G10,0)</f>
        <v>0</v>
      </c>
      <c r="BD10" s="250">
        <f>IF(AZ10=4,G10,0)</f>
        <v>0</v>
      </c>
      <c r="BE10" s="250">
        <f>IF(AZ10=5,G10,0)</f>
        <v>0</v>
      </c>
      <c r="CA10" s="280">
        <v>1</v>
      </c>
      <c r="CB10" s="280">
        <v>1</v>
      </c>
    </row>
    <row r="11" spans="1:80" ht="12.75">
      <c r="A11" s="289">
        <v>4</v>
      </c>
      <c r="B11" s="290" t="s">
        <v>162</v>
      </c>
      <c r="C11" s="291" t="s">
        <v>163</v>
      </c>
      <c r="D11" s="292" t="s">
        <v>140</v>
      </c>
      <c r="E11" s="293">
        <v>20</v>
      </c>
      <c r="F11" s="293">
        <v>0</v>
      </c>
      <c r="G11" s="294">
        <f>E11*F11</f>
        <v>0</v>
      </c>
      <c r="H11" s="295">
        <v>0</v>
      </c>
      <c r="I11" s="296">
        <f>E11*H11</f>
        <v>0</v>
      </c>
      <c r="J11" s="295">
        <v>0</v>
      </c>
      <c r="K11" s="296">
        <f>E11*J11</f>
        <v>0</v>
      </c>
      <c r="O11" s="280">
        <v>2</v>
      </c>
      <c r="AA11" s="250">
        <v>1</v>
      </c>
      <c r="AB11" s="250">
        <v>1</v>
      </c>
      <c r="AC11" s="250">
        <v>1</v>
      </c>
      <c r="AZ11" s="250">
        <v>1</v>
      </c>
      <c r="BA11" s="250">
        <f>IF(AZ11=1,G11,0)</f>
        <v>0</v>
      </c>
      <c r="BB11" s="250">
        <f>IF(AZ11=2,G11,0)</f>
        <v>0</v>
      </c>
      <c r="BC11" s="250">
        <f>IF(AZ11=3,G11,0)</f>
        <v>0</v>
      </c>
      <c r="BD11" s="250">
        <f>IF(AZ11=4,G11,0)</f>
        <v>0</v>
      </c>
      <c r="BE11" s="250">
        <f>IF(AZ11=5,G11,0)</f>
        <v>0</v>
      </c>
      <c r="CA11" s="280">
        <v>1</v>
      </c>
      <c r="CB11" s="280">
        <v>1</v>
      </c>
    </row>
    <row r="12" spans="1:57" ht="12.75">
      <c r="A12" s="307"/>
      <c r="B12" s="308" t="s">
        <v>167</v>
      </c>
      <c r="C12" s="309" t="s">
        <v>168</v>
      </c>
      <c r="D12" s="310"/>
      <c r="E12" s="311"/>
      <c r="F12" s="312"/>
      <c r="G12" s="313">
        <f>SUM(G7:G11)</f>
        <v>0</v>
      </c>
      <c r="H12" s="314"/>
      <c r="I12" s="315">
        <f>SUM(I7:I11)</f>
        <v>0</v>
      </c>
      <c r="J12" s="314"/>
      <c r="K12" s="315">
        <f>SUM(K7:K11)</f>
        <v>0</v>
      </c>
      <c r="O12" s="280">
        <v>4</v>
      </c>
      <c r="BA12" s="316">
        <f>SUM(BA7:BA11)</f>
        <v>0</v>
      </c>
      <c r="BB12" s="316">
        <f>SUM(BB7:BB11)</f>
        <v>0</v>
      </c>
      <c r="BC12" s="316">
        <f>SUM(BC7:BC11)</f>
        <v>0</v>
      </c>
      <c r="BD12" s="316">
        <f>SUM(BD7:BD11)</f>
        <v>0</v>
      </c>
      <c r="BE12" s="316">
        <f>SUM(BE7:BE11)</f>
        <v>0</v>
      </c>
    </row>
    <row r="13" spans="1:15" ht="12.75">
      <c r="A13" s="270" t="s">
        <v>137</v>
      </c>
      <c r="B13" s="271" t="s">
        <v>42</v>
      </c>
      <c r="C13" s="272" t="s">
        <v>43</v>
      </c>
      <c r="D13" s="273"/>
      <c r="E13" s="274"/>
      <c r="F13" s="274"/>
      <c r="G13" s="275"/>
      <c r="H13" s="276"/>
      <c r="I13" s="277"/>
      <c r="J13" s="278"/>
      <c r="K13" s="279"/>
      <c r="O13" s="280">
        <v>1</v>
      </c>
    </row>
    <row r="14" spans="1:80" ht="12.75">
      <c r="A14" s="289">
        <v>5</v>
      </c>
      <c r="B14" s="290" t="s">
        <v>201</v>
      </c>
      <c r="C14" s="291" t="s">
        <v>202</v>
      </c>
      <c r="D14" s="292" t="s">
        <v>156</v>
      </c>
      <c r="E14" s="293">
        <v>9.5788</v>
      </c>
      <c r="F14" s="293">
        <v>0</v>
      </c>
      <c r="G14" s="294">
        <f>E14*F14</f>
        <v>0</v>
      </c>
      <c r="H14" s="295">
        <v>2.83209</v>
      </c>
      <c r="I14" s="296">
        <f>E14*H14</f>
        <v>27.128023692</v>
      </c>
      <c r="J14" s="295">
        <v>0</v>
      </c>
      <c r="K14" s="296">
        <f>E14*J14</f>
        <v>0</v>
      </c>
      <c r="O14" s="280">
        <v>2</v>
      </c>
      <c r="AA14" s="250">
        <v>1</v>
      </c>
      <c r="AB14" s="250">
        <v>1</v>
      </c>
      <c r="AC14" s="250">
        <v>1</v>
      </c>
      <c r="AZ14" s="250">
        <v>1</v>
      </c>
      <c r="BA14" s="250">
        <f>IF(AZ14=1,G14,0)</f>
        <v>0</v>
      </c>
      <c r="BB14" s="250">
        <f>IF(AZ14=2,G14,0)</f>
        <v>0</v>
      </c>
      <c r="BC14" s="250">
        <f>IF(AZ14=3,G14,0)</f>
        <v>0</v>
      </c>
      <c r="BD14" s="250">
        <f>IF(AZ14=4,G14,0)</f>
        <v>0</v>
      </c>
      <c r="BE14" s="250">
        <f>IF(AZ14=5,G14,0)</f>
        <v>0</v>
      </c>
      <c r="CA14" s="280">
        <v>1</v>
      </c>
      <c r="CB14" s="280">
        <v>1</v>
      </c>
    </row>
    <row r="15" spans="1:15" ht="12.75" customHeight="1">
      <c r="A15" s="297"/>
      <c r="B15" s="298"/>
      <c r="C15" s="299" t="s">
        <v>203</v>
      </c>
      <c r="D15" s="299"/>
      <c r="E15" s="300">
        <v>9.5788</v>
      </c>
      <c r="F15" s="301"/>
      <c r="G15" s="302"/>
      <c r="H15" s="303"/>
      <c r="I15" s="304"/>
      <c r="J15" s="305"/>
      <c r="K15" s="304"/>
      <c r="M15" s="306" t="s">
        <v>203</v>
      </c>
      <c r="O15" s="280"/>
    </row>
    <row r="16" spans="1:80" ht="12.75">
      <c r="A16" s="289">
        <v>6</v>
      </c>
      <c r="B16" s="290" t="s">
        <v>204</v>
      </c>
      <c r="C16" s="291" t="s">
        <v>205</v>
      </c>
      <c r="D16" s="292" t="s">
        <v>140</v>
      </c>
      <c r="E16" s="293">
        <v>37.18</v>
      </c>
      <c r="F16" s="293">
        <v>0</v>
      </c>
      <c r="G16" s="294">
        <f>E16*F16</f>
        <v>0</v>
      </c>
      <c r="H16" s="295">
        <v>0.01444</v>
      </c>
      <c r="I16" s="296">
        <f>E16*H16</f>
        <v>0.5368792</v>
      </c>
      <c r="J16" s="295">
        <v>0</v>
      </c>
      <c r="K16" s="296">
        <f>E16*J16</f>
        <v>0</v>
      </c>
      <c r="O16" s="280">
        <v>2</v>
      </c>
      <c r="AA16" s="250">
        <v>1</v>
      </c>
      <c r="AB16" s="250">
        <v>1</v>
      </c>
      <c r="AC16" s="250">
        <v>1</v>
      </c>
      <c r="AZ16" s="250">
        <v>1</v>
      </c>
      <c r="BA16" s="250">
        <f>IF(AZ16=1,G16,0)</f>
        <v>0</v>
      </c>
      <c r="BB16" s="250">
        <f>IF(AZ16=2,G16,0)</f>
        <v>0</v>
      </c>
      <c r="BC16" s="250">
        <f>IF(AZ16=3,G16,0)</f>
        <v>0</v>
      </c>
      <c r="BD16" s="250">
        <f>IF(AZ16=4,G16,0)</f>
        <v>0</v>
      </c>
      <c r="BE16" s="250">
        <f>IF(AZ16=5,G16,0)</f>
        <v>0</v>
      </c>
      <c r="CA16" s="280">
        <v>1</v>
      </c>
      <c r="CB16" s="280">
        <v>1</v>
      </c>
    </row>
    <row r="17" spans="1:15" ht="12.75" customHeight="1">
      <c r="A17" s="297"/>
      <c r="B17" s="298"/>
      <c r="C17" s="299" t="s">
        <v>206</v>
      </c>
      <c r="D17" s="299"/>
      <c r="E17" s="300">
        <v>37.18</v>
      </c>
      <c r="F17" s="301"/>
      <c r="G17" s="302"/>
      <c r="H17" s="303"/>
      <c r="I17" s="304"/>
      <c r="J17" s="305"/>
      <c r="K17" s="304"/>
      <c r="M17" s="306" t="s">
        <v>206</v>
      </c>
      <c r="O17" s="280"/>
    </row>
    <row r="18" spans="1:80" ht="12.75">
      <c r="A18" s="281">
        <v>7</v>
      </c>
      <c r="B18" s="282" t="s">
        <v>207</v>
      </c>
      <c r="C18" s="283" t="s">
        <v>208</v>
      </c>
      <c r="D18" s="284" t="s">
        <v>140</v>
      </c>
      <c r="E18" s="285">
        <v>37.18</v>
      </c>
      <c r="F18" s="285">
        <v>0</v>
      </c>
      <c r="G18" s="286">
        <f>E18*F18</f>
        <v>0</v>
      </c>
      <c r="H18" s="287">
        <v>0.0009700000000000002</v>
      </c>
      <c r="I18" s="288">
        <f>E18*H18</f>
        <v>0.0360646</v>
      </c>
      <c r="J18" s="287">
        <v>0</v>
      </c>
      <c r="K18" s="288">
        <f>E18*J18</f>
        <v>0</v>
      </c>
      <c r="O18" s="280">
        <v>2</v>
      </c>
      <c r="AA18" s="250">
        <v>1</v>
      </c>
      <c r="AB18" s="250">
        <v>1</v>
      </c>
      <c r="AC18" s="250">
        <v>1</v>
      </c>
      <c r="AZ18" s="250">
        <v>1</v>
      </c>
      <c r="BA18" s="250">
        <f>IF(AZ18=1,G18,0)</f>
        <v>0</v>
      </c>
      <c r="BB18" s="250">
        <f>IF(AZ18=2,G18,0)</f>
        <v>0</v>
      </c>
      <c r="BC18" s="250">
        <f>IF(AZ18=3,G18,0)</f>
        <v>0</v>
      </c>
      <c r="BD18" s="250">
        <f>IF(AZ18=4,G18,0)</f>
        <v>0</v>
      </c>
      <c r="BE18" s="250">
        <f>IF(AZ18=5,G18,0)</f>
        <v>0</v>
      </c>
      <c r="CA18" s="280">
        <v>1</v>
      </c>
      <c r="CB18" s="280">
        <v>1</v>
      </c>
    </row>
    <row r="19" spans="1:80" ht="12.75">
      <c r="A19" s="281">
        <v>8</v>
      </c>
      <c r="B19" s="282" t="s">
        <v>209</v>
      </c>
      <c r="C19" s="283" t="s">
        <v>210</v>
      </c>
      <c r="D19" s="284" t="s">
        <v>145</v>
      </c>
      <c r="E19" s="285">
        <v>1</v>
      </c>
      <c r="F19" s="285">
        <v>0</v>
      </c>
      <c r="G19" s="286">
        <f>E19*F19</f>
        <v>0</v>
      </c>
      <c r="H19" s="287">
        <v>0.05265000000000001</v>
      </c>
      <c r="I19" s="288">
        <f>E19*H19</f>
        <v>0.05265000000000001</v>
      </c>
      <c r="J19" s="287">
        <v>0</v>
      </c>
      <c r="K19" s="288">
        <f>E19*J19</f>
        <v>0</v>
      </c>
      <c r="O19" s="280">
        <v>2</v>
      </c>
      <c r="AA19" s="250">
        <v>1</v>
      </c>
      <c r="AB19" s="250">
        <v>1</v>
      </c>
      <c r="AC19" s="250">
        <v>1</v>
      </c>
      <c r="AZ19" s="250">
        <v>1</v>
      </c>
      <c r="BA19" s="250">
        <f>IF(AZ19=1,G19,0)</f>
        <v>0</v>
      </c>
      <c r="BB19" s="250">
        <f>IF(AZ19=2,G19,0)</f>
        <v>0</v>
      </c>
      <c r="BC19" s="250">
        <f>IF(AZ19=3,G19,0)</f>
        <v>0</v>
      </c>
      <c r="BD19" s="250">
        <f>IF(AZ19=4,G19,0)</f>
        <v>0</v>
      </c>
      <c r="BE19" s="250">
        <f>IF(AZ19=5,G19,0)</f>
        <v>0</v>
      </c>
      <c r="CA19" s="280">
        <v>1</v>
      </c>
      <c r="CB19" s="280">
        <v>1</v>
      </c>
    </row>
    <row r="20" spans="1:80" ht="12.75">
      <c r="A20" s="289">
        <v>9</v>
      </c>
      <c r="B20" s="290" t="s">
        <v>211</v>
      </c>
      <c r="C20" s="291" t="s">
        <v>212</v>
      </c>
      <c r="D20" s="292" t="s">
        <v>213</v>
      </c>
      <c r="E20" s="293">
        <v>1</v>
      </c>
      <c r="F20" s="293">
        <v>0</v>
      </c>
      <c r="G20" s="294">
        <f>E20*F20</f>
        <v>0</v>
      </c>
      <c r="H20" s="295">
        <v>2.295</v>
      </c>
      <c r="I20" s="296">
        <f>E20*H20</f>
        <v>2.295</v>
      </c>
      <c r="J20" s="295"/>
      <c r="K20" s="296">
        <f>E20*J20</f>
        <v>0</v>
      </c>
      <c r="O20" s="280">
        <v>2</v>
      </c>
      <c r="AA20" s="250">
        <v>3</v>
      </c>
      <c r="AB20" s="250">
        <v>1</v>
      </c>
      <c r="AC20" s="250">
        <v>5930004</v>
      </c>
      <c r="AZ20" s="250">
        <v>1</v>
      </c>
      <c r="BA20" s="250">
        <f>IF(AZ20=1,G20,0)</f>
        <v>0</v>
      </c>
      <c r="BB20" s="250">
        <f>IF(AZ20=2,G20,0)</f>
        <v>0</v>
      </c>
      <c r="BC20" s="250">
        <f>IF(AZ20=3,G20,0)</f>
        <v>0</v>
      </c>
      <c r="BD20" s="250">
        <f>IF(AZ20=4,G20,0)</f>
        <v>0</v>
      </c>
      <c r="BE20" s="250">
        <f>IF(AZ20=5,G20,0)</f>
        <v>0</v>
      </c>
      <c r="CA20" s="280">
        <v>3</v>
      </c>
      <c r="CB20" s="280">
        <v>1</v>
      </c>
    </row>
    <row r="21" spans="1:57" ht="12.75">
      <c r="A21" s="307"/>
      <c r="B21" s="308" t="s">
        <v>167</v>
      </c>
      <c r="C21" s="309" t="s">
        <v>214</v>
      </c>
      <c r="D21" s="310"/>
      <c r="E21" s="311"/>
      <c r="F21" s="312"/>
      <c r="G21" s="313">
        <f>SUM(G13:G20)</f>
        <v>0</v>
      </c>
      <c r="H21" s="314"/>
      <c r="I21" s="315">
        <f>SUM(I13:I20)</f>
        <v>30.048617491999998</v>
      </c>
      <c r="J21" s="314"/>
      <c r="K21" s="315">
        <f>SUM(K13:K20)</f>
        <v>0</v>
      </c>
      <c r="O21" s="280">
        <v>4</v>
      </c>
      <c r="BA21" s="316">
        <f>SUM(BA13:BA20)</f>
        <v>0</v>
      </c>
      <c r="BB21" s="316">
        <f>SUM(BB13:BB20)</f>
        <v>0</v>
      </c>
      <c r="BC21" s="316">
        <f>SUM(BC13:BC20)</f>
        <v>0</v>
      </c>
      <c r="BD21" s="316">
        <f>SUM(BD13:BD20)</f>
        <v>0</v>
      </c>
      <c r="BE21" s="316">
        <f>SUM(BE13:BE20)</f>
        <v>0</v>
      </c>
    </row>
    <row r="22" spans="1:15" ht="12.75">
      <c r="A22" s="270" t="s">
        <v>137</v>
      </c>
      <c r="B22" s="271" t="s">
        <v>44</v>
      </c>
      <c r="C22" s="272" t="s">
        <v>45</v>
      </c>
      <c r="D22" s="273"/>
      <c r="E22" s="274"/>
      <c r="F22" s="274"/>
      <c r="G22" s="275"/>
      <c r="H22" s="276"/>
      <c r="I22" s="277"/>
      <c r="J22" s="278"/>
      <c r="K22" s="279"/>
      <c r="O22" s="280">
        <v>1</v>
      </c>
    </row>
    <row r="23" spans="1:80" ht="12.75">
      <c r="A23" s="289">
        <v>10</v>
      </c>
      <c r="B23" s="290" t="s">
        <v>215</v>
      </c>
      <c r="C23" s="291" t="s">
        <v>216</v>
      </c>
      <c r="D23" s="292" t="s">
        <v>140</v>
      </c>
      <c r="E23" s="293">
        <v>7.2</v>
      </c>
      <c r="F23" s="293">
        <v>0</v>
      </c>
      <c r="G23" s="294">
        <f>E23*F23</f>
        <v>0</v>
      </c>
      <c r="H23" s="295">
        <v>0.49602</v>
      </c>
      <c r="I23" s="296">
        <f>E23*H23</f>
        <v>3.5713440000000003</v>
      </c>
      <c r="J23" s="295">
        <v>0</v>
      </c>
      <c r="K23" s="296">
        <f>E23*J23</f>
        <v>0</v>
      </c>
      <c r="O23" s="280">
        <v>2</v>
      </c>
      <c r="AA23" s="250">
        <v>1</v>
      </c>
      <c r="AB23" s="250">
        <v>1</v>
      </c>
      <c r="AC23" s="250">
        <v>1</v>
      </c>
      <c r="AZ23" s="250">
        <v>1</v>
      </c>
      <c r="BA23" s="250">
        <f>IF(AZ23=1,G23,0)</f>
        <v>0</v>
      </c>
      <c r="BB23" s="250">
        <f>IF(AZ23=2,G23,0)</f>
        <v>0</v>
      </c>
      <c r="BC23" s="250">
        <f>IF(AZ23=3,G23,0)</f>
        <v>0</v>
      </c>
      <c r="BD23" s="250">
        <f>IF(AZ23=4,G23,0)</f>
        <v>0</v>
      </c>
      <c r="BE23" s="250">
        <f>IF(AZ23=5,G23,0)</f>
        <v>0</v>
      </c>
      <c r="CA23" s="280">
        <v>1</v>
      </c>
      <c r="CB23" s="280">
        <v>1</v>
      </c>
    </row>
    <row r="24" spans="1:15" ht="12.75" customHeight="1">
      <c r="A24" s="297"/>
      <c r="B24" s="298"/>
      <c r="C24" s="299" t="s">
        <v>217</v>
      </c>
      <c r="D24" s="299"/>
      <c r="E24" s="300">
        <v>7.2</v>
      </c>
      <c r="F24" s="301"/>
      <c r="G24" s="302"/>
      <c r="H24" s="303"/>
      <c r="I24" s="304"/>
      <c r="J24" s="305"/>
      <c r="K24" s="304"/>
      <c r="M24" s="306" t="s">
        <v>217</v>
      </c>
      <c r="O24" s="280"/>
    </row>
    <row r="25" spans="1:80" ht="12.75">
      <c r="A25" s="289">
        <v>11</v>
      </c>
      <c r="B25" s="290" t="s">
        <v>218</v>
      </c>
      <c r="C25" s="291" t="s">
        <v>219</v>
      </c>
      <c r="D25" s="292" t="s">
        <v>156</v>
      </c>
      <c r="E25" s="293">
        <v>2.6092</v>
      </c>
      <c r="F25" s="293">
        <v>0</v>
      </c>
      <c r="G25" s="294">
        <f>E25*F25</f>
        <v>0</v>
      </c>
      <c r="H25" s="295">
        <v>2.5</v>
      </c>
      <c r="I25" s="296">
        <f>E25*H25</f>
        <v>6.523</v>
      </c>
      <c r="J25" s="295">
        <v>0</v>
      </c>
      <c r="K25" s="296">
        <f>E25*J25</f>
        <v>0</v>
      </c>
      <c r="O25" s="280">
        <v>2</v>
      </c>
      <c r="AA25" s="250">
        <v>1</v>
      </c>
      <c r="AB25" s="250">
        <v>1</v>
      </c>
      <c r="AC25" s="250">
        <v>1</v>
      </c>
      <c r="AZ25" s="250">
        <v>1</v>
      </c>
      <c r="BA25" s="250">
        <f>IF(AZ25=1,G25,0)</f>
        <v>0</v>
      </c>
      <c r="BB25" s="250">
        <f>IF(AZ25=2,G25,0)</f>
        <v>0</v>
      </c>
      <c r="BC25" s="250">
        <f>IF(AZ25=3,G25,0)</f>
        <v>0</v>
      </c>
      <c r="BD25" s="250">
        <f>IF(AZ25=4,G25,0)</f>
        <v>0</v>
      </c>
      <c r="BE25" s="250">
        <f>IF(AZ25=5,G25,0)</f>
        <v>0</v>
      </c>
      <c r="CA25" s="280">
        <v>1</v>
      </c>
      <c r="CB25" s="280">
        <v>1</v>
      </c>
    </row>
    <row r="26" spans="1:15" ht="12.75" customHeight="1">
      <c r="A26" s="297"/>
      <c r="B26" s="298"/>
      <c r="C26" s="299" t="s">
        <v>220</v>
      </c>
      <c r="D26" s="299"/>
      <c r="E26" s="300">
        <v>2.6092</v>
      </c>
      <c r="F26" s="301"/>
      <c r="G26" s="302"/>
      <c r="H26" s="303"/>
      <c r="I26" s="304"/>
      <c r="J26" s="305"/>
      <c r="K26" s="304"/>
      <c r="M26" s="306" t="s">
        <v>220</v>
      </c>
      <c r="O26" s="280"/>
    </row>
    <row r="27" spans="1:80" ht="12.75">
      <c r="A27" s="289">
        <v>12</v>
      </c>
      <c r="B27" s="290" t="s">
        <v>221</v>
      </c>
      <c r="C27" s="291" t="s">
        <v>222</v>
      </c>
      <c r="D27" s="292" t="s">
        <v>156</v>
      </c>
      <c r="E27" s="293">
        <v>0.648</v>
      </c>
      <c r="F27" s="293">
        <v>0</v>
      </c>
      <c r="G27" s="294">
        <f>E27*F27</f>
        <v>0</v>
      </c>
      <c r="H27" s="295">
        <v>2.50071</v>
      </c>
      <c r="I27" s="296">
        <f>E27*H27</f>
        <v>1.6204600800000002</v>
      </c>
      <c r="J27" s="295">
        <v>0</v>
      </c>
      <c r="K27" s="296">
        <f>E27*J27</f>
        <v>0</v>
      </c>
      <c r="O27" s="280">
        <v>2</v>
      </c>
      <c r="AA27" s="250">
        <v>1</v>
      </c>
      <c r="AB27" s="250">
        <v>1</v>
      </c>
      <c r="AC27" s="250">
        <v>1</v>
      </c>
      <c r="AZ27" s="250">
        <v>1</v>
      </c>
      <c r="BA27" s="250">
        <f>IF(AZ27=1,G27,0)</f>
        <v>0</v>
      </c>
      <c r="BB27" s="250">
        <f>IF(AZ27=2,G27,0)</f>
        <v>0</v>
      </c>
      <c r="BC27" s="250">
        <f>IF(AZ27=3,G27,0)</f>
        <v>0</v>
      </c>
      <c r="BD27" s="250">
        <f>IF(AZ27=4,G27,0)</f>
        <v>0</v>
      </c>
      <c r="BE27" s="250">
        <f>IF(AZ27=5,G27,0)</f>
        <v>0</v>
      </c>
      <c r="CA27" s="280">
        <v>1</v>
      </c>
      <c r="CB27" s="280">
        <v>1</v>
      </c>
    </row>
    <row r="28" spans="1:15" ht="12.75" customHeight="1">
      <c r="A28" s="297"/>
      <c r="B28" s="298"/>
      <c r="C28" s="299" t="s">
        <v>223</v>
      </c>
      <c r="D28" s="299"/>
      <c r="E28" s="300">
        <v>0.648</v>
      </c>
      <c r="F28" s="301"/>
      <c r="G28" s="302"/>
      <c r="H28" s="303"/>
      <c r="I28" s="304"/>
      <c r="J28" s="305"/>
      <c r="K28" s="304"/>
      <c r="M28" s="306" t="s">
        <v>223</v>
      </c>
      <c r="O28" s="280"/>
    </row>
    <row r="29" spans="1:80" ht="12.75">
      <c r="A29" s="289">
        <v>13</v>
      </c>
      <c r="B29" s="290" t="s">
        <v>224</v>
      </c>
      <c r="C29" s="291" t="s">
        <v>225</v>
      </c>
      <c r="D29" s="292" t="s">
        <v>140</v>
      </c>
      <c r="E29" s="293">
        <v>4.744</v>
      </c>
      <c r="F29" s="293">
        <v>0</v>
      </c>
      <c r="G29" s="294">
        <f>E29*F29</f>
        <v>0</v>
      </c>
      <c r="H29" s="295">
        <v>0.00442</v>
      </c>
      <c r="I29" s="296">
        <f>E29*H29</f>
        <v>0.02096848</v>
      </c>
      <c r="J29" s="295">
        <v>0</v>
      </c>
      <c r="K29" s="296">
        <f>E29*J29</f>
        <v>0</v>
      </c>
      <c r="O29" s="280">
        <v>2</v>
      </c>
      <c r="AA29" s="250">
        <v>1</v>
      </c>
      <c r="AB29" s="250">
        <v>1</v>
      </c>
      <c r="AC29" s="250">
        <v>1</v>
      </c>
      <c r="AZ29" s="250">
        <v>1</v>
      </c>
      <c r="BA29" s="250">
        <f>IF(AZ29=1,G29,0)</f>
        <v>0</v>
      </c>
      <c r="BB29" s="250">
        <f>IF(AZ29=2,G29,0)</f>
        <v>0</v>
      </c>
      <c r="BC29" s="250">
        <f>IF(AZ29=3,G29,0)</f>
        <v>0</v>
      </c>
      <c r="BD29" s="250">
        <f>IF(AZ29=4,G29,0)</f>
        <v>0</v>
      </c>
      <c r="BE29" s="250">
        <f>IF(AZ29=5,G29,0)</f>
        <v>0</v>
      </c>
      <c r="CA29" s="280">
        <v>1</v>
      </c>
      <c r="CB29" s="280">
        <v>1</v>
      </c>
    </row>
    <row r="30" spans="1:15" ht="12.75" customHeight="1">
      <c r="A30" s="297"/>
      <c r="B30" s="298"/>
      <c r="C30" s="299" t="s">
        <v>226</v>
      </c>
      <c r="D30" s="299"/>
      <c r="E30" s="300">
        <v>4.744</v>
      </c>
      <c r="F30" s="301"/>
      <c r="G30" s="302"/>
      <c r="H30" s="303"/>
      <c r="I30" s="304"/>
      <c r="J30" s="305"/>
      <c r="K30" s="304"/>
      <c r="M30" s="306" t="s">
        <v>226</v>
      </c>
      <c r="O30" s="280"/>
    </row>
    <row r="31" spans="1:57" ht="12.75">
      <c r="A31" s="307"/>
      <c r="B31" s="308" t="s">
        <v>167</v>
      </c>
      <c r="C31" s="309" t="s">
        <v>191</v>
      </c>
      <c r="D31" s="310"/>
      <c r="E31" s="311"/>
      <c r="F31" s="312"/>
      <c r="G31" s="313">
        <f>SUM(G22:G30)</f>
        <v>0</v>
      </c>
      <c r="H31" s="314"/>
      <c r="I31" s="315">
        <f>SUM(I22:I30)</f>
        <v>11.735772560000001</v>
      </c>
      <c r="J31" s="314"/>
      <c r="K31" s="315">
        <f>SUM(K22:K30)</f>
        <v>0</v>
      </c>
      <c r="O31" s="280">
        <v>4</v>
      </c>
      <c r="BA31" s="316">
        <f>SUM(BA22:BA30)</f>
        <v>0</v>
      </c>
      <c r="BB31" s="316">
        <f>SUM(BB22:BB30)</f>
        <v>0</v>
      </c>
      <c r="BC31" s="316">
        <f>SUM(BC22:BC30)</f>
        <v>0</v>
      </c>
      <c r="BD31" s="316">
        <f>SUM(BD22:BD30)</f>
        <v>0</v>
      </c>
      <c r="BE31" s="316">
        <f>SUM(BE22:BE30)</f>
        <v>0</v>
      </c>
    </row>
    <row r="32" spans="1:15" ht="12.75">
      <c r="A32" s="270" t="s">
        <v>137</v>
      </c>
      <c r="B32" s="271" t="s">
        <v>46</v>
      </c>
      <c r="C32" s="272" t="s">
        <v>47</v>
      </c>
      <c r="D32" s="273"/>
      <c r="E32" s="274"/>
      <c r="F32" s="274"/>
      <c r="G32" s="275"/>
      <c r="H32" s="276"/>
      <c r="I32" s="277"/>
      <c r="J32" s="278"/>
      <c r="K32" s="279"/>
      <c r="O32" s="280">
        <v>1</v>
      </c>
    </row>
    <row r="33" spans="1:80" ht="12.75">
      <c r="A33" s="281">
        <v>14</v>
      </c>
      <c r="B33" s="282" t="s">
        <v>227</v>
      </c>
      <c r="C33" s="283" t="s">
        <v>228</v>
      </c>
      <c r="D33" s="284" t="s">
        <v>229</v>
      </c>
      <c r="E33" s="285">
        <v>12.5</v>
      </c>
      <c r="F33" s="285">
        <v>0</v>
      </c>
      <c r="G33" s="286">
        <f>E33*F33</f>
        <v>0</v>
      </c>
      <c r="H33" s="287">
        <v>0.013080000000000001</v>
      </c>
      <c r="I33" s="288">
        <f>E33*H33</f>
        <v>0.1635</v>
      </c>
      <c r="J33" s="287">
        <v>0</v>
      </c>
      <c r="K33" s="288">
        <f>E33*J33</f>
        <v>0</v>
      </c>
      <c r="O33" s="280">
        <v>2</v>
      </c>
      <c r="AA33" s="250">
        <v>1</v>
      </c>
      <c r="AB33" s="250">
        <v>1</v>
      </c>
      <c r="AC33" s="250">
        <v>1</v>
      </c>
      <c r="AZ33" s="250">
        <v>1</v>
      </c>
      <c r="BA33" s="250">
        <f>IF(AZ33=1,G33,0)</f>
        <v>0</v>
      </c>
      <c r="BB33" s="250">
        <f>IF(AZ33=2,G33,0)</f>
        <v>0</v>
      </c>
      <c r="BC33" s="250">
        <f>IF(AZ33=3,G33,0)</f>
        <v>0</v>
      </c>
      <c r="BD33" s="250">
        <f>IF(AZ33=4,G33,0)</f>
        <v>0</v>
      </c>
      <c r="BE33" s="250">
        <f>IF(AZ33=5,G33,0)</f>
        <v>0</v>
      </c>
      <c r="CA33" s="280">
        <v>1</v>
      </c>
      <c r="CB33" s="280">
        <v>1</v>
      </c>
    </row>
    <row r="34" spans="1:80" ht="12.75">
      <c r="A34" s="289">
        <v>15</v>
      </c>
      <c r="B34" s="290" t="s">
        <v>230</v>
      </c>
      <c r="C34" s="291" t="s">
        <v>231</v>
      </c>
      <c r="D34" s="292" t="s">
        <v>156</v>
      </c>
      <c r="E34" s="293">
        <v>4.4688</v>
      </c>
      <c r="F34" s="293">
        <v>0</v>
      </c>
      <c r="G34" s="294">
        <f>E34*F34</f>
        <v>0</v>
      </c>
      <c r="H34" s="295">
        <v>2.525</v>
      </c>
      <c r="I34" s="296">
        <f>E34*H34</f>
        <v>11.283719999999999</v>
      </c>
      <c r="J34" s="295">
        <v>0</v>
      </c>
      <c r="K34" s="296">
        <f>E34*J34</f>
        <v>0</v>
      </c>
      <c r="O34" s="280">
        <v>2</v>
      </c>
      <c r="AA34" s="250">
        <v>1</v>
      </c>
      <c r="AB34" s="250">
        <v>1</v>
      </c>
      <c r="AC34" s="250">
        <v>1</v>
      </c>
      <c r="AZ34" s="250">
        <v>1</v>
      </c>
      <c r="BA34" s="250">
        <f>IF(AZ34=1,G34,0)</f>
        <v>0</v>
      </c>
      <c r="BB34" s="250">
        <f>IF(AZ34=2,G34,0)</f>
        <v>0</v>
      </c>
      <c r="BC34" s="250">
        <f>IF(AZ34=3,G34,0)</f>
        <v>0</v>
      </c>
      <c r="BD34" s="250">
        <f>IF(AZ34=4,G34,0)</f>
        <v>0</v>
      </c>
      <c r="BE34" s="250">
        <f>IF(AZ34=5,G34,0)</f>
        <v>0</v>
      </c>
      <c r="CA34" s="280">
        <v>1</v>
      </c>
      <c r="CB34" s="280">
        <v>1</v>
      </c>
    </row>
    <row r="35" spans="1:15" ht="12.75" customHeight="1">
      <c r="A35" s="297"/>
      <c r="B35" s="298"/>
      <c r="C35" s="299" t="s">
        <v>232</v>
      </c>
      <c r="D35" s="299"/>
      <c r="E35" s="300">
        <v>4.4688</v>
      </c>
      <c r="F35" s="301"/>
      <c r="G35" s="302"/>
      <c r="H35" s="303"/>
      <c r="I35" s="304"/>
      <c r="J35" s="305"/>
      <c r="K35" s="304"/>
      <c r="M35" s="306" t="s">
        <v>232</v>
      </c>
      <c r="O35" s="280"/>
    </row>
    <row r="36" spans="1:80" ht="12.75">
      <c r="A36" s="289">
        <v>16</v>
      </c>
      <c r="B36" s="290" t="s">
        <v>233</v>
      </c>
      <c r="C36" s="291" t="s">
        <v>234</v>
      </c>
      <c r="D36" s="292" t="s">
        <v>140</v>
      </c>
      <c r="E36" s="293">
        <v>11.86</v>
      </c>
      <c r="F36" s="293">
        <v>0</v>
      </c>
      <c r="G36" s="294">
        <f>E36*F36</f>
        <v>0</v>
      </c>
      <c r="H36" s="295">
        <v>0.00418</v>
      </c>
      <c r="I36" s="296">
        <f>E36*H36</f>
        <v>0.049574799999999995</v>
      </c>
      <c r="J36" s="295">
        <v>0</v>
      </c>
      <c r="K36" s="296">
        <f>E36*J36</f>
        <v>0</v>
      </c>
      <c r="O36" s="280">
        <v>2</v>
      </c>
      <c r="AA36" s="250">
        <v>1</v>
      </c>
      <c r="AB36" s="250">
        <v>1</v>
      </c>
      <c r="AC36" s="250">
        <v>1</v>
      </c>
      <c r="AZ36" s="250">
        <v>1</v>
      </c>
      <c r="BA36" s="250">
        <f>IF(AZ36=1,G36,0)</f>
        <v>0</v>
      </c>
      <c r="BB36" s="250">
        <f>IF(AZ36=2,G36,0)</f>
        <v>0</v>
      </c>
      <c r="BC36" s="250">
        <f>IF(AZ36=3,G36,0)</f>
        <v>0</v>
      </c>
      <c r="BD36" s="250">
        <f>IF(AZ36=4,G36,0)</f>
        <v>0</v>
      </c>
      <c r="BE36" s="250">
        <f>IF(AZ36=5,G36,0)</f>
        <v>0</v>
      </c>
      <c r="CA36" s="280">
        <v>1</v>
      </c>
      <c r="CB36" s="280">
        <v>1</v>
      </c>
    </row>
    <row r="37" spans="1:15" ht="12.75" customHeight="1">
      <c r="A37" s="297"/>
      <c r="B37" s="298"/>
      <c r="C37" s="299" t="s">
        <v>235</v>
      </c>
      <c r="D37" s="299"/>
      <c r="E37" s="300">
        <v>11.86</v>
      </c>
      <c r="F37" s="301"/>
      <c r="G37" s="302"/>
      <c r="H37" s="303"/>
      <c r="I37" s="304"/>
      <c r="J37" s="305"/>
      <c r="K37" s="304"/>
      <c r="M37" s="306" t="s">
        <v>235</v>
      </c>
      <c r="O37" s="280"/>
    </row>
    <row r="38" spans="1:80" ht="12.75">
      <c r="A38" s="289">
        <v>17</v>
      </c>
      <c r="B38" s="290" t="s">
        <v>236</v>
      </c>
      <c r="C38" s="291" t="s">
        <v>237</v>
      </c>
      <c r="D38" s="292" t="s">
        <v>145</v>
      </c>
      <c r="E38" s="293">
        <v>5</v>
      </c>
      <c r="F38" s="293">
        <v>0</v>
      </c>
      <c r="G38" s="294">
        <f>E38*F38</f>
        <v>0</v>
      </c>
      <c r="H38" s="295">
        <v>0.92</v>
      </c>
      <c r="I38" s="296">
        <f>E38*H38</f>
        <v>4.6000000000000005</v>
      </c>
      <c r="J38" s="295"/>
      <c r="K38" s="296">
        <f>E38*J38</f>
        <v>0</v>
      </c>
      <c r="O38" s="280">
        <v>2</v>
      </c>
      <c r="AA38" s="250">
        <v>3</v>
      </c>
      <c r="AB38" s="250">
        <v>1</v>
      </c>
      <c r="AC38" s="250">
        <v>59223116</v>
      </c>
      <c r="AZ38" s="250">
        <v>1</v>
      </c>
      <c r="BA38" s="250">
        <f>IF(AZ38=1,G38,0)</f>
        <v>0</v>
      </c>
      <c r="BB38" s="250">
        <f>IF(AZ38=2,G38,0)</f>
        <v>0</v>
      </c>
      <c r="BC38" s="250">
        <f>IF(AZ38=3,G38,0)</f>
        <v>0</v>
      </c>
      <c r="BD38" s="250">
        <f>IF(AZ38=4,G38,0)</f>
        <v>0</v>
      </c>
      <c r="BE38" s="250">
        <f>IF(AZ38=5,G38,0)</f>
        <v>0</v>
      </c>
      <c r="CA38" s="280">
        <v>3</v>
      </c>
      <c r="CB38" s="280">
        <v>1</v>
      </c>
    </row>
    <row r="39" spans="1:57" ht="12.75">
      <c r="A39" s="307"/>
      <c r="B39" s="308" t="s">
        <v>167</v>
      </c>
      <c r="C39" s="309" t="s">
        <v>238</v>
      </c>
      <c r="D39" s="310"/>
      <c r="E39" s="311"/>
      <c r="F39" s="312"/>
      <c r="G39" s="313">
        <f>SUM(G32:G38)</f>
        <v>0</v>
      </c>
      <c r="H39" s="314"/>
      <c r="I39" s="315">
        <f>SUM(I32:I38)</f>
        <v>16.096794799999998</v>
      </c>
      <c r="J39" s="314"/>
      <c r="K39" s="315">
        <f>SUM(K32:K38)</f>
        <v>0</v>
      </c>
      <c r="O39" s="280">
        <v>4</v>
      </c>
      <c r="BA39" s="316">
        <f>SUM(BA32:BA38)</f>
        <v>0</v>
      </c>
      <c r="BB39" s="316">
        <f>SUM(BB32:BB38)</f>
        <v>0</v>
      </c>
      <c r="BC39" s="316">
        <f>SUM(BC32:BC38)</f>
        <v>0</v>
      </c>
      <c r="BD39" s="316">
        <f>SUM(BD32:BD38)</f>
        <v>0</v>
      </c>
      <c r="BE39" s="316">
        <f>SUM(BE32:BE38)</f>
        <v>0</v>
      </c>
    </row>
    <row r="40" spans="1:15" ht="12.75">
      <c r="A40" s="270" t="s">
        <v>137</v>
      </c>
      <c r="B40" s="271" t="s">
        <v>48</v>
      </c>
      <c r="C40" s="272" t="s">
        <v>49</v>
      </c>
      <c r="D40" s="273"/>
      <c r="E40" s="274"/>
      <c r="F40" s="274"/>
      <c r="G40" s="275"/>
      <c r="H40" s="276"/>
      <c r="I40" s="277"/>
      <c r="J40" s="278"/>
      <c r="K40" s="279"/>
      <c r="O40" s="280">
        <v>1</v>
      </c>
    </row>
    <row r="41" spans="1:80" ht="12.75">
      <c r="A41" s="289">
        <v>18</v>
      </c>
      <c r="B41" s="290" t="s">
        <v>239</v>
      </c>
      <c r="C41" s="291" t="s">
        <v>240</v>
      </c>
      <c r="D41" s="292" t="s">
        <v>213</v>
      </c>
      <c r="E41" s="293">
        <v>1</v>
      </c>
      <c r="F41" s="293">
        <v>0</v>
      </c>
      <c r="G41" s="294">
        <f>E41*F41</f>
        <v>0</v>
      </c>
      <c r="H41" s="295">
        <v>0</v>
      </c>
      <c r="I41" s="296">
        <f>E41*H41</f>
        <v>0</v>
      </c>
      <c r="J41" s="295">
        <v>0</v>
      </c>
      <c r="K41" s="296">
        <f>E41*J41</f>
        <v>0</v>
      </c>
      <c r="O41" s="280">
        <v>2</v>
      </c>
      <c r="AA41" s="250">
        <v>1</v>
      </c>
      <c r="AB41" s="250">
        <v>1</v>
      </c>
      <c r="AC41" s="250">
        <v>1</v>
      </c>
      <c r="AZ41" s="250">
        <v>1</v>
      </c>
      <c r="BA41" s="250">
        <f>IF(AZ41=1,G41,0)</f>
        <v>0</v>
      </c>
      <c r="BB41" s="250">
        <f>IF(AZ41=2,G41,0)</f>
        <v>0</v>
      </c>
      <c r="BC41" s="250">
        <f>IF(AZ41=3,G41,0)</f>
        <v>0</v>
      </c>
      <c r="BD41" s="250">
        <f>IF(AZ41=4,G41,0)</f>
        <v>0</v>
      </c>
      <c r="BE41" s="250">
        <f>IF(AZ41=5,G41,0)</f>
        <v>0</v>
      </c>
      <c r="CA41" s="280">
        <v>1</v>
      </c>
      <c r="CB41" s="280">
        <v>1</v>
      </c>
    </row>
    <row r="42" spans="1:57" ht="12.75">
      <c r="A42" s="307"/>
      <c r="B42" s="308" t="s">
        <v>167</v>
      </c>
      <c r="C42" s="309" t="s">
        <v>241</v>
      </c>
      <c r="D42" s="310"/>
      <c r="E42" s="311"/>
      <c r="F42" s="312"/>
      <c r="G42" s="313">
        <f>SUM(G40:G41)</f>
        <v>0</v>
      </c>
      <c r="H42" s="314"/>
      <c r="I42" s="315">
        <f>SUM(I40:I41)</f>
        <v>0</v>
      </c>
      <c r="J42" s="314"/>
      <c r="K42" s="315">
        <f>SUM(K40:K41)</f>
        <v>0</v>
      </c>
      <c r="O42" s="280">
        <v>4</v>
      </c>
      <c r="BA42" s="316">
        <f>SUM(BA40:BA41)</f>
        <v>0</v>
      </c>
      <c r="BB42" s="316">
        <f>SUM(BB40:BB41)</f>
        <v>0</v>
      </c>
      <c r="BC42" s="316">
        <f>SUM(BC40:BC41)</f>
        <v>0</v>
      </c>
      <c r="BD42" s="316">
        <f>SUM(BD40:BD41)</f>
        <v>0</v>
      </c>
      <c r="BE42" s="316">
        <f>SUM(BE40:BE41)</f>
        <v>0</v>
      </c>
    </row>
    <row r="43" spans="1:15" ht="12.75">
      <c r="A43" s="270" t="s">
        <v>137</v>
      </c>
      <c r="B43" s="271" t="s">
        <v>50</v>
      </c>
      <c r="C43" s="272" t="s">
        <v>51</v>
      </c>
      <c r="D43" s="273"/>
      <c r="E43" s="274"/>
      <c r="F43" s="274"/>
      <c r="G43" s="275"/>
      <c r="H43" s="276"/>
      <c r="I43" s="277"/>
      <c r="J43" s="278"/>
      <c r="K43" s="279"/>
      <c r="O43" s="280">
        <v>1</v>
      </c>
    </row>
    <row r="44" spans="1:80" ht="12.75">
      <c r="A44" s="289">
        <v>19</v>
      </c>
      <c r="B44" s="290" t="s">
        <v>242</v>
      </c>
      <c r="C44" s="291" t="s">
        <v>243</v>
      </c>
      <c r="D44" s="292" t="s">
        <v>229</v>
      </c>
      <c r="E44" s="293">
        <v>9</v>
      </c>
      <c r="F44" s="293">
        <v>0</v>
      </c>
      <c r="G44" s="294">
        <f>E44*F44</f>
        <v>0</v>
      </c>
      <c r="H44" s="295">
        <v>0.01</v>
      </c>
      <c r="I44" s="296">
        <f>E44*H44</f>
        <v>0.09</v>
      </c>
      <c r="J44" s="295">
        <v>0</v>
      </c>
      <c r="K44" s="296">
        <f>E44*J44</f>
        <v>0</v>
      </c>
      <c r="O44" s="280">
        <v>2</v>
      </c>
      <c r="AA44" s="250">
        <v>1</v>
      </c>
      <c r="AB44" s="250">
        <v>1</v>
      </c>
      <c r="AC44" s="250">
        <v>1</v>
      </c>
      <c r="AZ44" s="250">
        <v>1</v>
      </c>
      <c r="BA44" s="250">
        <f>IF(AZ44=1,G44,0)</f>
        <v>0</v>
      </c>
      <c r="BB44" s="250">
        <f>IF(AZ44=2,G44,0)</f>
        <v>0</v>
      </c>
      <c r="BC44" s="250">
        <f>IF(AZ44=3,G44,0)</f>
        <v>0</v>
      </c>
      <c r="BD44" s="250">
        <f>IF(AZ44=4,G44,0)</f>
        <v>0</v>
      </c>
      <c r="BE44" s="250">
        <f>IF(AZ44=5,G44,0)</f>
        <v>0</v>
      </c>
      <c r="CA44" s="280">
        <v>1</v>
      </c>
      <c r="CB44" s="280">
        <v>1</v>
      </c>
    </row>
    <row r="45" spans="1:57" ht="12.75">
      <c r="A45" s="307"/>
      <c r="B45" s="308" t="s">
        <v>167</v>
      </c>
      <c r="C45" s="309" t="s">
        <v>244</v>
      </c>
      <c r="D45" s="310"/>
      <c r="E45" s="311"/>
      <c r="F45" s="312"/>
      <c r="G45" s="313">
        <f>SUM(G43:G44)</f>
        <v>0</v>
      </c>
      <c r="H45" s="314"/>
      <c r="I45" s="315">
        <f>SUM(I43:I44)</f>
        <v>0.09</v>
      </c>
      <c r="J45" s="314"/>
      <c r="K45" s="315">
        <f>SUM(K43:K44)</f>
        <v>0</v>
      </c>
      <c r="O45" s="280">
        <v>4</v>
      </c>
      <c r="BA45" s="316">
        <f>SUM(BA43:BA44)</f>
        <v>0</v>
      </c>
      <c r="BB45" s="316">
        <f>SUM(BB43:BB44)</f>
        <v>0</v>
      </c>
      <c r="BC45" s="316">
        <f>SUM(BC43:BC44)</f>
        <v>0</v>
      </c>
      <c r="BD45" s="316">
        <f>SUM(BD43:BD44)</f>
        <v>0</v>
      </c>
      <c r="BE45" s="316">
        <f>SUM(BE43:BE44)</f>
        <v>0</v>
      </c>
    </row>
    <row r="46" spans="1:15" ht="12.75">
      <c r="A46" s="270" t="s">
        <v>137</v>
      </c>
      <c r="B46" s="271" t="s">
        <v>52</v>
      </c>
      <c r="C46" s="272" t="s">
        <v>53</v>
      </c>
      <c r="D46" s="273"/>
      <c r="E46" s="274"/>
      <c r="F46" s="274"/>
      <c r="G46" s="275"/>
      <c r="H46" s="276"/>
      <c r="I46" s="277"/>
      <c r="J46" s="278"/>
      <c r="K46" s="279"/>
      <c r="O46" s="280">
        <v>1</v>
      </c>
    </row>
    <row r="47" spans="1:80" ht="12.75">
      <c r="A47" s="289">
        <v>20</v>
      </c>
      <c r="B47" s="290" t="s">
        <v>245</v>
      </c>
      <c r="C47" s="291" t="s">
        <v>246</v>
      </c>
      <c r="D47" s="292" t="s">
        <v>140</v>
      </c>
      <c r="E47" s="293">
        <v>2.16</v>
      </c>
      <c r="F47" s="293">
        <v>0</v>
      </c>
      <c r="G47" s="294">
        <f>E47*F47</f>
        <v>0</v>
      </c>
      <c r="H47" s="295">
        <v>0.04943000000000001</v>
      </c>
      <c r="I47" s="296">
        <f>E47*H47</f>
        <v>0.10676880000000002</v>
      </c>
      <c r="J47" s="295">
        <v>0</v>
      </c>
      <c r="K47" s="296">
        <f>E47*J47</f>
        <v>0</v>
      </c>
      <c r="O47" s="280">
        <v>2</v>
      </c>
      <c r="AA47" s="250">
        <v>1</v>
      </c>
      <c r="AB47" s="250">
        <v>1</v>
      </c>
      <c r="AC47" s="250">
        <v>1</v>
      </c>
      <c r="AZ47" s="250">
        <v>1</v>
      </c>
      <c r="BA47" s="250">
        <f>IF(AZ47=1,G47,0)</f>
        <v>0</v>
      </c>
      <c r="BB47" s="250">
        <f>IF(AZ47=2,G47,0)</f>
        <v>0</v>
      </c>
      <c r="BC47" s="250">
        <f>IF(AZ47=3,G47,0)</f>
        <v>0</v>
      </c>
      <c r="BD47" s="250">
        <f>IF(AZ47=4,G47,0)</f>
        <v>0</v>
      </c>
      <c r="BE47" s="250">
        <f>IF(AZ47=5,G47,0)</f>
        <v>0</v>
      </c>
      <c r="CA47" s="280">
        <v>1</v>
      </c>
      <c r="CB47" s="280">
        <v>1</v>
      </c>
    </row>
    <row r="48" spans="1:15" ht="12.75" customHeight="1">
      <c r="A48" s="297"/>
      <c r="B48" s="298"/>
      <c r="C48" s="299" t="s">
        <v>247</v>
      </c>
      <c r="D48" s="299"/>
      <c r="E48" s="300">
        <v>2.16</v>
      </c>
      <c r="F48" s="301"/>
      <c r="G48" s="302"/>
      <c r="H48" s="303"/>
      <c r="I48" s="304"/>
      <c r="J48" s="305"/>
      <c r="K48" s="304"/>
      <c r="M48" s="306" t="s">
        <v>247</v>
      </c>
      <c r="O48" s="280"/>
    </row>
    <row r="49" spans="1:57" ht="12.75">
      <c r="A49" s="307"/>
      <c r="B49" s="308" t="s">
        <v>167</v>
      </c>
      <c r="C49" s="309" t="s">
        <v>248</v>
      </c>
      <c r="D49" s="310"/>
      <c r="E49" s="311"/>
      <c r="F49" s="312"/>
      <c r="G49" s="313">
        <f>SUM(G46:G48)</f>
        <v>0</v>
      </c>
      <c r="H49" s="314"/>
      <c r="I49" s="315">
        <f>SUM(I46:I48)</f>
        <v>0.10676880000000002</v>
      </c>
      <c r="J49" s="314"/>
      <c r="K49" s="315">
        <f>SUM(K46:K48)</f>
        <v>0</v>
      </c>
      <c r="O49" s="280">
        <v>4</v>
      </c>
      <c r="BA49" s="316">
        <f>SUM(BA46:BA48)</f>
        <v>0</v>
      </c>
      <c r="BB49" s="316">
        <f>SUM(BB46:BB48)</f>
        <v>0</v>
      </c>
      <c r="BC49" s="316">
        <f>SUM(BC46:BC48)</f>
        <v>0</v>
      </c>
      <c r="BD49" s="316">
        <f>SUM(BD46:BD48)</f>
        <v>0</v>
      </c>
      <c r="BE49" s="316">
        <f>SUM(BE46:BE48)</f>
        <v>0</v>
      </c>
    </row>
    <row r="50" spans="1:15" ht="12.75">
      <c r="A50" s="270" t="s">
        <v>137</v>
      </c>
      <c r="B50" s="271" t="s">
        <v>54</v>
      </c>
      <c r="C50" s="272" t="s">
        <v>55</v>
      </c>
      <c r="D50" s="273"/>
      <c r="E50" s="274"/>
      <c r="F50" s="274"/>
      <c r="G50" s="275"/>
      <c r="H50" s="276"/>
      <c r="I50" s="277"/>
      <c r="J50" s="278"/>
      <c r="K50" s="279"/>
      <c r="O50" s="280">
        <v>1</v>
      </c>
    </row>
    <row r="51" spans="1:80" ht="12.75">
      <c r="A51" s="289">
        <v>21</v>
      </c>
      <c r="B51" s="290" t="s">
        <v>249</v>
      </c>
      <c r="C51" s="291" t="s">
        <v>250</v>
      </c>
      <c r="D51" s="292" t="s">
        <v>194</v>
      </c>
      <c r="E51" s="293">
        <v>58.077953652</v>
      </c>
      <c r="F51" s="293">
        <v>0</v>
      </c>
      <c r="G51" s="294">
        <f>E51*F51</f>
        <v>0</v>
      </c>
      <c r="H51" s="295">
        <v>0</v>
      </c>
      <c r="I51" s="296">
        <f>E51*H51</f>
        <v>0</v>
      </c>
      <c r="J51" s="295"/>
      <c r="K51" s="296">
        <f>E51*J51</f>
        <v>0</v>
      </c>
      <c r="O51" s="280">
        <v>2</v>
      </c>
      <c r="AA51" s="250">
        <v>7</v>
      </c>
      <c r="AB51" s="250">
        <v>1</v>
      </c>
      <c r="AC51" s="250">
        <v>2</v>
      </c>
      <c r="AZ51" s="250">
        <v>1</v>
      </c>
      <c r="BA51" s="250">
        <f>IF(AZ51=1,G51,0)</f>
        <v>0</v>
      </c>
      <c r="BB51" s="250">
        <f>IF(AZ51=2,G51,0)</f>
        <v>0</v>
      </c>
      <c r="BC51" s="250">
        <f>IF(AZ51=3,G51,0)</f>
        <v>0</v>
      </c>
      <c r="BD51" s="250">
        <f>IF(AZ51=4,G51,0)</f>
        <v>0</v>
      </c>
      <c r="BE51" s="250">
        <f>IF(AZ51=5,G51,0)</f>
        <v>0</v>
      </c>
      <c r="CA51" s="280">
        <v>7</v>
      </c>
      <c r="CB51" s="280">
        <v>1</v>
      </c>
    </row>
    <row r="52" spans="1:57" ht="12.75">
      <c r="A52" s="307"/>
      <c r="B52" s="308" t="s">
        <v>167</v>
      </c>
      <c r="C52" s="309" t="s">
        <v>195</v>
      </c>
      <c r="D52" s="310"/>
      <c r="E52" s="311"/>
      <c r="F52" s="312"/>
      <c r="G52" s="313">
        <f>SUM(G50:G51)</f>
        <v>0</v>
      </c>
      <c r="H52" s="314"/>
      <c r="I52" s="315">
        <f>SUM(I50:I51)</f>
        <v>0</v>
      </c>
      <c r="J52" s="314"/>
      <c r="K52" s="315">
        <f>SUM(K50:K51)</f>
        <v>0</v>
      </c>
      <c r="O52" s="280">
        <v>4</v>
      </c>
      <c r="BA52" s="316">
        <f>SUM(BA50:BA51)</f>
        <v>0</v>
      </c>
      <c r="BB52" s="316">
        <f>SUM(BB50:BB51)</f>
        <v>0</v>
      </c>
      <c r="BC52" s="316">
        <f>SUM(BC50:BC51)</f>
        <v>0</v>
      </c>
      <c r="BD52" s="316">
        <f>SUM(BD50:BD51)</f>
        <v>0</v>
      </c>
      <c r="BE52" s="316">
        <f>SUM(BE50:BE51)</f>
        <v>0</v>
      </c>
    </row>
    <row r="53" s="250" customFormat="1" ht="12.75"/>
    <row r="54" s="250" customFormat="1" ht="12.75"/>
    <row r="55" s="250" customFormat="1" ht="12.75"/>
    <row r="56" s="250" customFormat="1" ht="12.75"/>
    <row r="57" s="250" customFormat="1" ht="12.75"/>
    <row r="58" s="250" customFormat="1" ht="12.75"/>
    <row r="59" s="250" customFormat="1" ht="12.75"/>
    <row r="60" s="250" customFormat="1" ht="12.75"/>
    <row r="61" s="250" customFormat="1" ht="12.75"/>
    <row r="62" s="250" customFormat="1" ht="12.75"/>
    <row r="63" s="250" customFormat="1" ht="12.75"/>
    <row r="64" s="250" customFormat="1" ht="12.75"/>
    <row r="65" s="250" customFormat="1" ht="12.75"/>
    <row r="66" s="250" customFormat="1" ht="12.75"/>
    <row r="67" s="250" customFormat="1" ht="12.75"/>
    <row r="68" s="250" customFormat="1" ht="12.75"/>
    <row r="69" s="250" customFormat="1" ht="12.75"/>
    <row r="70" s="250" customFormat="1" ht="12.75"/>
    <row r="71" s="250" customFormat="1" ht="12.75"/>
    <row r="72" s="250" customFormat="1" ht="12.75"/>
    <row r="73" s="250" customFormat="1" ht="12.75"/>
    <row r="74" s="250" customFormat="1" ht="12.75"/>
    <row r="75" s="250" customFormat="1" ht="12.75"/>
    <row r="76" spans="1:7" ht="12.75">
      <c r="A76" s="305"/>
      <c r="B76" s="305"/>
      <c r="C76" s="305"/>
      <c r="D76" s="305"/>
      <c r="E76" s="305"/>
      <c r="F76" s="305"/>
      <c r="G76" s="305"/>
    </row>
    <row r="77" spans="1:7" ht="12.75">
      <c r="A77" s="305"/>
      <c r="B77" s="305"/>
      <c r="C77" s="305"/>
      <c r="D77" s="305"/>
      <c r="E77" s="305"/>
      <c r="F77" s="305"/>
      <c r="G77" s="305"/>
    </row>
    <row r="78" spans="1:7" ht="12.75">
      <c r="A78" s="305"/>
      <c r="B78" s="305"/>
      <c r="C78" s="305"/>
      <c r="D78" s="305"/>
      <c r="E78" s="305"/>
      <c r="F78" s="305"/>
      <c r="G78" s="305"/>
    </row>
    <row r="79" spans="1:7" ht="12.75">
      <c r="A79" s="305"/>
      <c r="B79" s="305"/>
      <c r="C79" s="305"/>
      <c r="D79" s="305"/>
      <c r="E79" s="305"/>
      <c r="F79" s="305"/>
      <c r="G79" s="305"/>
    </row>
    <row r="80" s="250" customFormat="1" ht="12.75"/>
    <row r="81" s="250" customFormat="1" ht="12.75"/>
    <row r="82" s="250" customFormat="1" ht="12.75"/>
    <row r="83" s="250" customFormat="1" ht="12.75"/>
    <row r="84" s="250" customFormat="1" ht="12.75"/>
    <row r="85" s="250" customFormat="1" ht="12.75"/>
    <row r="86" s="250" customFormat="1" ht="12.75"/>
    <row r="87" s="250" customFormat="1" ht="12.75"/>
    <row r="88" s="250" customFormat="1" ht="12.75"/>
    <row r="89" s="250" customFormat="1" ht="12.75"/>
    <row r="90" s="250" customFormat="1" ht="12.75"/>
    <row r="91" s="250" customFormat="1" ht="12.75"/>
    <row r="92" s="250" customFormat="1" ht="12.75"/>
    <row r="93" s="250" customFormat="1" ht="12.75"/>
    <row r="94" s="250" customFormat="1" ht="12.75"/>
    <row r="95" s="250" customFormat="1" ht="12.75"/>
    <row r="96" s="250" customFormat="1" ht="12.75"/>
    <row r="97" s="250" customFormat="1" ht="12.75"/>
    <row r="98" s="250" customFormat="1" ht="12.75"/>
    <row r="99" s="250" customFormat="1" ht="12.75"/>
    <row r="100" s="250" customFormat="1" ht="12.75"/>
    <row r="101" s="250" customFormat="1" ht="12.75"/>
    <row r="102" s="250" customFormat="1" ht="12.75"/>
    <row r="103" s="250" customFormat="1" ht="12.75"/>
    <row r="104" s="250" customFormat="1" ht="12.75"/>
    <row r="105" s="250" customFormat="1" ht="12.75"/>
    <row r="106" s="250" customFormat="1" ht="12.75"/>
    <row r="107" s="250" customFormat="1" ht="12.75"/>
    <row r="108" s="250" customFormat="1" ht="12.75"/>
    <row r="109" s="250" customFormat="1" ht="12.75"/>
    <row r="110" s="250" customFormat="1" ht="12.75"/>
    <row r="111" spans="1:2" ht="12.75">
      <c r="A111" s="317"/>
      <c r="B111" s="317"/>
    </row>
    <row r="112" spans="1:7" ht="12.75">
      <c r="A112" s="305"/>
      <c r="B112" s="305"/>
      <c r="C112" s="318"/>
      <c r="D112" s="318"/>
      <c r="E112" s="319"/>
      <c r="F112" s="318"/>
      <c r="G112" s="320"/>
    </row>
    <row r="113" spans="1:7" ht="12.75">
      <c r="A113" s="321"/>
      <c r="B113" s="321"/>
      <c r="C113" s="305"/>
      <c r="D113" s="305"/>
      <c r="E113" s="322"/>
      <c r="F113" s="305"/>
      <c r="G113" s="305"/>
    </row>
    <row r="114" spans="1:7" ht="12.75">
      <c r="A114" s="305"/>
      <c r="B114" s="305"/>
      <c r="C114" s="305"/>
      <c r="D114" s="305"/>
      <c r="E114" s="322"/>
      <c r="F114" s="305"/>
      <c r="G114" s="305"/>
    </row>
    <row r="115" spans="1:7" ht="12.75">
      <c r="A115" s="305"/>
      <c r="B115" s="305"/>
      <c r="C115" s="305"/>
      <c r="D115" s="305"/>
      <c r="E115" s="322"/>
      <c r="F115" s="305"/>
      <c r="G115" s="305"/>
    </row>
    <row r="116" spans="1:7" ht="12.75">
      <c r="A116" s="305"/>
      <c r="B116" s="305"/>
      <c r="C116" s="305"/>
      <c r="D116" s="305"/>
      <c r="E116" s="322"/>
      <c r="F116" s="305"/>
      <c r="G116" s="305"/>
    </row>
    <row r="117" spans="1:7" ht="12.75">
      <c r="A117" s="305"/>
      <c r="B117" s="305"/>
      <c r="C117" s="305"/>
      <c r="D117" s="305"/>
      <c r="E117" s="322"/>
      <c r="F117" s="305"/>
      <c r="G117" s="305"/>
    </row>
    <row r="118" spans="1:7" ht="12.75">
      <c r="A118" s="305"/>
      <c r="B118" s="305"/>
      <c r="C118" s="305"/>
      <c r="D118" s="305"/>
      <c r="E118" s="322"/>
      <c r="F118" s="305"/>
      <c r="G118" s="305"/>
    </row>
    <row r="119" spans="1:7" ht="12.75">
      <c r="A119" s="305"/>
      <c r="B119" s="305"/>
      <c r="C119" s="305"/>
      <c r="D119" s="305"/>
      <c r="E119" s="322"/>
      <c r="F119" s="305"/>
      <c r="G119" s="305"/>
    </row>
    <row r="120" spans="1:7" ht="12.75">
      <c r="A120" s="305"/>
      <c r="B120" s="305"/>
      <c r="C120" s="305"/>
      <c r="D120" s="305"/>
      <c r="E120" s="322"/>
      <c r="F120" s="305"/>
      <c r="G120" s="305"/>
    </row>
    <row r="121" spans="1:7" ht="12.75">
      <c r="A121" s="305"/>
      <c r="B121" s="305"/>
      <c r="C121" s="305"/>
      <c r="D121" s="305"/>
      <c r="E121" s="322"/>
      <c r="F121" s="305"/>
      <c r="G121" s="305"/>
    </row>
    <row r="122" spans="1:7" ht="12.75">
      <c r="A122" s="305"/>
      <c r="B122" s="305"/>
      <c r="C122" s="305"/>
      <c r="D122" s="305"/>
      <c r="E122" s="322"/>
      <c r="F122" s="305"/>
      <c r="G122" s="305"/>
    </row>
    <row r="123" spans="1:7" ht="12.75">
      <c r="A123" s="305"/>
      <c r="B123" s="305"/>
      <c r="C123" s="305"/>
      <c r="D123" s="305"/>
      <c r="E123" s="322"/>
      <c r="F123" s="305"/>
      <c r="G123" s="305"/>
    </row>
    <row r="124" spans="1:7" ht="12.75">
      <c r="A124" s="305"/>
      <c r="B124" s="305"/>
      <c r="C124" s="305"/>
      <c r="D124" s="305"/>
      <c r="E124" s="322"/>
      <c r="F124" s="305"/>
      <c r="G124" s="305"/>
    </row>
    <row r="125" spans="1:7" ht="12.75">
      <c r="A125" s="305"/>
      <c r="B125" s="305"/>
      <c r="C125" s="305"/>
      <c r="D125" s="305"/>
      <c r="E125" s="322"/>
      <c r="F125" s="305"/>
      <c r="G125" s="305"/>
    </row>
  </sheetData>
  <sheetProtection selectLockedCells="1" selectUnlockedCells="1"/>
  <mergeCells count="13">
    <mergeCell ref="A1:G1"/>
    <mergeCell ref="A3:B3"/>
    <mergeCell ref="A4:B4"/>
    <mergeCell ref="E4:G4"/>
    <mergeCell ref="C15:D15"/>
    <mergeCell ref="C17:D17"/>
    <mergeCell ref="C24:D24"/>
    <mergeCell ref="C26:D26"/>
    <mergeCell ref="C28:D28"/>
    <mergeCell ref="C30:D30"/>
    <mergeCell ref="C35:D35"/>
    <mergeCell ref="C37:D37"/>
    <mergeCell ref="C48:D4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showGridLines="0" workbookViewId="0" topLeftCell="A10">
      <selection activeCell="A10" sqref="A10"/>
    </sheetView>
  </sheetViews>
  <sheetFormatPr defaultColWidth="9.14062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97" t="s">
        <v>66</v>
      </c>
      <c r="B1" s="97"/>
      <c r="C1" s="97"/>
      <c r="D1" s="97"/>
      <c r="E1" s="97"/>
      <c r="F1" s="97"/>
      <c r="G1" s="97"/>
    </row>
    <row r="2" spans="1:7" ht="12.75" customHeight="1">
      <c r="A2" s="98" t="s">
        <v>67</v>
      </c>
      <c r="B2" s="99"/>
      <c r="C2" s="100"/>
      <c r="D2" s="100"/>
      <c r="E2" s="101"/>
      <c r="F2" s="102" t="s">
        <v>68</v>
      </c>
      <c r="G2" s="103"/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69</v>
      </c>
      <c r="B4" s="105"/>
      <c r="C4" s="106"/>
      <c r="D4" s="106"/>
      <c r="E4" s="107"/>
      <c r="F4" s="108" t="s">
        <v>70</v>
      </c>
      <c r="G4" s="111"/>
    </row>
    <row r="5" spans="1:7" ht="12.75" customHeight="1">
      <c r="A5" s="112" t="s">
        <v>23</v>
      </c>
      <c r="B5" s="113"/>
      <c r="C5" s="114" t="s">
        <v>24</v>
      </c>
      <c r="D5" s="115"/>
      <c r="E5" s="113"/>
      <c r="F5" s="108" t="s">
        <v>71</v>
      </c>
      <c r="G5" s="109"/>
    </row>
    <row r="6" spans="1:15" ht="12.75" customHeight="1">
      <c r="A6" s="110" t="s">
        <v>72</v>
      </c>
      <c r="B6" s="105"/>
      <c r="C6" s="106"/>
      <c r="D6" s="106"/>
      <c r="E6" s="107"/>
      <c r="F6" s="116" t="s">
        <v>73</v>
      </c>
      <c r="G6" s="117"/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74</v>
      </c>
      <c r="G7" s="117">
        <f>IF(G6=0,0,ROUND((F30+F32)/G6,1))</f>
        <v>0</v>
      </c>
    </row>
    <row r="8" spans="1:9" ht="12.75">
      <c r="A8" s="124" t="s">
        <v>75</v>
      </c>
      <c r="B8" s="108"/>
      <c r="C8" s="125" t="s">
        <v>76</v>
      </c>
      <c r="D8" s="125"/>
      <c r="E8" s="125"/>
      <c r="F8" s="126" t="s">
        <v>77</v>
      </c>
      <c r="G8" s="127"/>
      <c r="H8" s="128"/>
      <c r="I8" s="129"/>
    </row>
    <row r="9" spans="1:8" ht="12.75">
      <c r="A9" s="124" t="s">
        <v>78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79</v>
      </c>
      <c r="B10" s="108"/>
      <c r="C10" s="132" t="s">
        <v>80</v>
      </c>
      <c r="D10" s="132"/>
      <c r="E10" s="132"/>
      <c r="F10" s="133"/>
      <c r="G10" s="134"/>
      <c r="H10" s="135"/>
    </row>
    <row r="11" spans="1:57" ht="13.5" customHeight="1">
      <c r="A11" s="124" t="s">
        <v>81</v>
      </c>
      <c r="B11" s="108"/>
      <c r="C11" s="132"/>
      <c r="D11" s="132"/>
      <c r="E11" s="132"/>
      <c r="F11" s="136" t="s">
        <v>82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83</v>
      </c>
      <c r="B12" s="105"/>
      <c r="C12" s="140"/>
      <c r="D12" s="140"/>
      <c r="E12" s="140"/>
      <c r="F12" s="141" t="s">
        <v>84</v>
      </c>
      <c r="G12" s="142"/>
      <c r="H12" s="131"/>
    </row>
    <row r="13" spans="1:8" ht="28.5" customHeight="1">
      <c r="A13" s="143" t="s">
        <v>85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86</v>
      </c>
      <c r="B14" s="145"/>
      <c r="C14" s="146"/>
      <c r="D14" s="147" t="s">
        <v>87</v>
      </c>
      <c r="E14" s="147"/>
      <c r="F14" s="147"/>
      <c r="G14" s="147"/>
    </row>
    <row r="15" spans="1:7" ht="15.75" customHeight="1">
      <c r="A15" s="148"/>
      <c r="B15" s="149" t="s">
        <v>88</v>
      </c>
      <c r="C15" s="150">
        <f>'0001  Rek'!E8</f>
        <v>0</v>
      </c>
      <c r="D15" s="151">
        <f>'0001  Rek'!A13</f>
        <v>0</v>
      </c>
      <c r="E15" s="152"/>
      <c r="F15" s="153"/>
      <c r="G15" s="150">
        <f>'0001  Rek'!I13</f>
        <v>0</v>
      </c>
    </row>
    <row r="16" spans="1:7" ht="15.75" customHeight="1">
      <c r="A16" s="148" t="s">
        <v>89</v>
      </c>
      <c r="B16" s="154" t="s">
        <v>90</v>
      </c>
      <c r="C16" s="155">
        <f>'0001  Rek'!F8</f>
        <v>0</v>
      </c>
      <c r="D16" s="104">
        <f>'0001  Rek'!A14</f>
        <v>0</v>
      </c>
      <c r="E16" s="156"/>
      <c r="F16" s="157"/>
      <c r="G16" s="155">
        <f>'0001  Rek'!I14</f>
        <v>0</v>
      </c>
    </row>
    <row r="17" spans="1:7" ht="15.75" customHeight="1">
      <c r="A17" s="148" t="s">
        <v>91</v>
      </c>
      <c r="B17" s="154" t="s">
        <v>92</v>
      </c>
      <c r="C17" s="155">
        <f>'0001  Rek'!H8</f>
        <v>0</v>
      </c>
      <c r="D17" s="104">
        <f>'0001  Rek'!A15</f>
        <v>0</v>
      </c>
      <c r="E17" s="156"/>
      <c r="F17" s="157"/>
      <c r="G17" s="155">
        <f>'0001  Rek'!I15</f>
        <v>0</v>
      </c>
    </row>
    <row r="18" spans="1:7" ht="15.75" customHeight="1">
      <c r="A18" s="158" t="s">
        <v>93</v>
      </c>
      <c r="B18" s="159" t="s">
        <v>94</v>
      </c>
      <c r="C18" s="155">
        <f>'0001  Rek'!G8</f>
        <v>0</v>
      </c>
      <c r="D18" s="104">
        <f>'0001  Rek'!A16</f>
        <v>0</v>
      </c>
      <c r="E18" s="156"/>
      <c r="F18" s="157"/>
      <c r="G18" s="155">
        <f>'0001  Rek'!I16</f>
        <v>0</v>
      </c>
    </row>
    <row r="19" spans="1:7" ht="15.75" customHeight="1">
      <c r="A19" s="160" t="s">
        <v>95</v>
      </c>
      <c r="B19" s="149"/>
      <c r="C19" s="155">
        <f>SUM(C15:C18)</f>
        <v>0</v>
      </c>
      <c r="D19" s="104">
        <f>'0001  Rek'!A17</f>
        <v>0</v>
      </c>
      <c r="E19" s="156"/>
      <c r="F19" s="157"/>
      <c r="G19" s="155">
        <f>'0001  Rek'!I17</f>
        <v>0</v>
      </c>
    </row>
    <row r="20" spans="1:7" ht="15.75" customHeight="1">
      <c r="A20" s="104"/>
      <c r="B20" s="154"/>
      <c r="C20" s="155"/>
      <c r="D20" s="104">
        <f>'0001  Rek'!A18</f>
        <v>0</v>
      </c>
      <c r="E20" s="156"/>
      <c r="F20" s="157"/>
      <c r="G20" s="155">
        <f>'0001  Rek'!I18</f>
        <v>0</v>
      </c>
    </row>
    <row r="21" spans="1:7" ht="15.75" customHeight="1">
      <c r="A21" s="104" t="s">
        <v>39</v>
      </c>
      <c r="B21" s="154"/>
      <c r="C21" s="155">
        <f>'0001  Rek'!I8</f>
        <v>0</v>
      </c>
      <c r="D21" s="104">
        <f>'0001  Rek'!A19</f>
        <v>0</v>
      </c>
      <c r="E21" s="156"/>
      <c r="F21" s="157"/>
      <c r="G21" s="155">
        <f>'0001  Rek'!I19</f>
        <v>0</v>
      </c>
    </row>
    <row r="22" spans="1:7" ht="15.75" customHeight="1">
      <c r="A22" s="161" t="s">
        <v>96</v>
      </c>
      <c r="B22" s="131"/>
      <c r="C22" s="155">
        <f>C19+C21</f>
        <v>0</v>
      </c>
      <c r="D22" s="104" t="s">
        <v>97</v>
      </c>
      <c r="E22" s="156"/>
      <c r="F22" s="157"/>
      <c r="G22" s="155">
        <f>G23-SUM(G15:G21)</f>
        <v>0</v>
      </c>
    </row>
    <row r="23" spans="1:7" ht="15.75" customHeight="1">
      <c r="A23" s="162" t="s">
        <v>98</v>
      </c>
      <c r="B23" s="162"/>
      <c r="C23" s="163">
        <f>C22+G23</f>
        <v>0</v>
      </c>
      <c r="D23" s="164" t="s">
        <v>99</v>
      </c>
      <c r="E23" s="165"/>
      <c r="F23" s="166"/>
      <c r="G23" s="155">
        <f>'0001  Rek'!H21</f>
        <v>0</v>
      </c>
    </row>
    <row r="24" spans="1:7" ht="12.75">
      <c r="A24" s="167" t="s">
        <v>100</v>
      </c>
      <c r="B24" s="168"/>
      <c r="C24" s="169"/>
      <c r="D24" s="168" t="s">
        <v>101</v>
      </c>
      <c r="E24" s="168"/>
      <c r="F24" s="170" t="s">
        <v>102</v>
      </c>
      <c r="G24" s="171"/>
    </row>
    <row r="25" spans="1:7" ht="12.75">
      <c r="A25" s="161" t="s">
        <v>103</v>
      </c>
      <c r="B25" s="131"/>
      <c r="C25" s="172"/>
      <c r="D25" s="131" t="s">
        <v>103</v>
      </c>
      <c r="F25" s="173" t="s">
        <v>103</v>
      </c>
      <c r="G25" s="174"/>
    </row>
    <row r="26" spans="1:7" ht="37.5" customHeight="1">
      <c r="A26" s="161" t="s">
        <v>104</v>
      </c>
      <c r="B26" s="175"/>
      <c r="C26" s="172"/>
      <c r="D26" s="131" t="s">
        <v>104</v>
      </c>
      <c r="F26" s="173" t="s">
        <v>104</v>
      </c>
      <c r="G26" s="174"/>
    </row>
    <row r="27" spans="1:7" ht="12.75">
      <c r="A27" s="161"/>
      <c r="B27" s="176"/>
      <c r="C27" s="172"/>
      <c r="D27" s="131"/>
      <c r="F27" s="173"/>
      <c r="G27" s="174"/>
    </row>
    <row r="28" spans="1:7" ht="12.75">
      <c r="A28" s="161" t="s">
        <v>105</v>
      </c>
      <c r="B28" s="131"/>
      <c r="C28" s="172"/>
      <c r="D28" s="173" t="s">
        <v>106</v>
      </c>
      <c r="E28" s="172"/>
      <c r="F28" s="177" t="s">
        <v>106</v>
      </c>
      <c r="G28" s="174"/>
    </row>
    <row r="29" spans="1:7" ht="69" customHeight="1">
      <c r="A29" s="161"/>
      <c r="B29" s="131"/>
      <c r="C29" s="178"/>
      <c r="D29" s="179"/>
      <c r="E29" s="178"/>
      <c r="F29" s="131"/>
      <c r="G29" s="174"/>
    </row>
    <row r="30" spans="1:7" ht="12.75">
      <c r="A30" s="104" t="s">
        <v>15</v>
      </c>
      <c r="B30" s="154"/>
      <c r="C30" s="180">
        <v>21</v>
      </c>
      <c r="D30" s="154" t="s">
        <v>107</v>
      </c>
      <c r="E30" s="157"/>
      <c r="F30" s="181">
        <f>C23-F32</f>
        <v>0</v>
      </c>
      <c r="G30" s="181"/>
    </row>
    <row r="31" spans="1:7" ht="12.75">
      <c r="A31" s="104" t="s">
        <v>108</v>
      </c>
      <c r="B31" s="154"/>
      <c r="C31" s="180">
        <f>C30</f>
        <v>21</v>
      </c>
      <c r="D31" s="154" t="s">
        <v>109</v>
      </c>
      <c r="E31" s="157"/>
      <c r="F31" s="181">
        <f>ROUND(PRODUCT(F30,C31/100),0)</f>
        <v>0</v>
      </c>
      <c r="G31" s="181"/>
    </row>
    <row r="32" spans="1:7" ht="12.75">
      <c r="A32" s="104" t="s">
        <v>15</v>
      </c>
      <c r="B32" s="182"/>
      <c r="C32" s="183">
        <v>0</v>
      </c>
      <c r="D32" s="154" t="s">
        <v>109</v>
      </c>
      <c r="E32" s="184"/>
      <c r="F32" s="181">
        <v>0</v>
      </c>
      <c r="G32" s="181"/>
    </row>
    <row r="33" spans="1:7" ht="12.75">
      <c r="A33" s="185" t="s">
        <v>108</v>
      </c>
      <c r="B33" s="154"/>
      <c r="C33" s="180">
        <f>C32</f>
        <v>0</v>
      </c>
      <c r="D33" s="182" t="s">
        <v>109</v>
      </c>
      <c r="E33" s="157"/>
      <c r="F33" s="181">
        <f>ROUND(PRODUCT(F32,C33/100),0)</f>
        <v>0</v>
      </c>
      <c r="G33" s="181"/>
    </row>
    <row r="34" spans="1:7" s="190" customFormat="1" ht="19.5" customHeight="1">
      <c r="A34" s="186" t="s">
        <v>110</v>
      </c>
      <c r="B34" s="187"/>
      <c r="C34" s="187"/>
      <c r="D34" s="187"/>
      <c r="E34" s="188"/>
      <c r="F34" s="189">
        <f>ROUND(SUM(F30:F33),0)</f>
        <v>0</v>
      </c>
      <c r="G34" s="189"/>
    </row>
    <row r="36" spans="1:8" ht="12.75">
      <c r="A36" s="2" t="s">
        <v>111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1"/>
      <c r="C37" s="191"/>
      <c r="D37" s="191"/>
      <c r="E37" s="191"/>
      <c r="F37" s="191"/>
      <c r="G37" s="191"/>
      <c r="H37" s="1" t="s">
        <v>2</v>
      </c>
    </row>
    <row r="38" spans="1:8" ht="12.75" customHeight="1">
      <c r="A38" s="192"/>
      <c r="B38" s="191"/>
      <c r="C38" s="191"/>
      <c r="D38" s="191"/>
      <c r="E38" s="191"/>
      <c r="F38" s="191"/>
      <c r="G38" s="191"/>
      <c r="H38" s="1" t="s">
        <v>2</v>
      </c>
    </row>
    <row r="39" spans="1:8" ht="12.75">
      <c r="A39" s="192"/>
      <c r="B39" s="191"/>
      <c r="C39" s="191"/>
      <c r="D39" s="191"/>
      <c r="E39" s="191"/>
      <c r="F39" s="191"/>
      <c r="G39" s="191"/>
      <c r="H39" s="1" t="s">
        <v>2</v>
      </c>
    </row>
    <row r="40" spans="1:8" ht="12.75">
      <c r="A40" s="192"/>
      <c r="B40" s="191"/>
      <c r="C40" s="191"/>
      <c r="D40" s="191"/>
      <c r="E40" s="191"/>
      <c r="F40" s="191"/>
      <c r="G40" s="191"/>
      <c r="H40" s="1" t="s">
        <v>2</v>
      </c>
    </row>
    <row r="41" spans="1:8" ht="12.75">
      <c r="A41" s="192"/>
      <c r="B41" s="191"/>
      <c r="C41" s="191"/>
      <c r="D41" s="191"/>
      <c r="E41" s="191"/>
      <c r="F41" s="191"/>
      <c r="G41" s="191"/>
      <c r="H41" s="1" t="s">
        <v>2</v>
      </c>
    </row>
    <row r="42" spans="1:8" ht="12.75">
      <c r="A42" s="192"/>
      <c r="B42" s="191"/>
      <c r="C42" s="191"/>
      <c r="D42" s="191"/>
      <c r="E42" s="191"/>
      <c r="F42" s="191"/>
      <c r="G42" s="191"/>
      <c r="H42" s="1" t="s">
        <v>2</v>
      </c>
    </row>
    <row r="43" spans="1:8" ht="12.75">
      <c r="A43" s="192"/>
      <c r="B43" s="191"/>
      <c r="C43" s="191"/>
      <c r="D43" s="191"/>
      <c r="E43" s="191"/>
      <c r="F43" s="191"/>
      <c r="G43" s="191"/>
      <c r="H43" s="1" t="s">
        <v>2</v>
      </c>
    </row>
    <row r="44" spans="1:8" ht="12.75" customHeight="1">
      <c r="A44" s="192"/>
      <c r="B44" s="191"/>
      <c r="C44" s="191"/>
      <c r="D44" s="191"/>
      <c r="E44" s="191"/>
      <c r="F44" s="191"/>
      <c r="G44" s="191"/>
      <c r="H44" s="1" t="s">
        <v>2</v>
      </c>
    </row>
    <row r="45" spans="1:8" ht="12.75" customHeight="1">
      <c r="A45" s="192"/>
      <c r="B45" s="191"/>
      <c r="C45" s="191"/>
      <c r="D45" s="191"/>
      <c r="E45" s="191"/>
      <c r="F45" s="191"/>
      <c r="G45" s="191"/>
      <c r="H45" s="1" t="s">
        <v>2</v>
      </c>
    </row>
    <row r="46" spans="2:7" ht="12.75" customHeight="1">
      <c r="B46" s="193"/>
      <c r="C46" s="193"/>
      <c r="D46" s="193"/>
      <c r="E46" s="193"/>
      <c r="F46" s="193"/>
      <c r="G46" s="193"/>
    </row>
    <row r="47" spans="2:7" ht="12.75" customHeight="1">
      <c r="B47" s="193"/>
      <c r="C47" s="193"/>
      <c r="D47" s="193"/>
      <c r="E47" s="193"/>
      <c r="F47" s="193"/>
      <c r="G47" s="193"/>
    </row>
    <row r="48" spans="2:7" ht="12.75" customHeight="1">
      <c r="B48" s="193"/>
      <c r="C48" s="193"/>
      <c r="D48" s="193"/>
      <c r="E48" s="193"/>
      <c r="F48" s="193"/>
      <c r="G48" s="193"/>
    </row>
    <row r="49" spans="2:7" ht="12.75" customHeight="1">
      <c r="B49" s="193"/>
      <c r="C49" s="193"/>
      <c r="D49" s="193"/>
      <c r="E49" s="193"/>
      <c r="F49" s="193"/>
      <c r="G49" s="193"/>
    </row>
    <row r="50" spans="2:7" ht="12.75" customHeight="1">
      <c r="B50" s="193"/>
      <c r="C50" s="193"/>
      <c r="D50" s="193"/>
      <c r="E50" s="193"/>
      <c r="F50" s="193"/>
      <c r="G50" s="193"/>
    </row>
    <row r="51" spans="2:7" ht="12.75" customHeight="1">
      <c r="B51" s="193"/>
      <c r="C51" s="193"/>
      <c r="D51" s="193"/>
      <c r="E51" s="193"/>
      <c r="F51" s="193"/>
      <c r="G51" s="193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94" t="s">
        <v>3</v>
      </c>
      <c r="B1" s="194"/>
      <c r="C1" s="195" t="s">
        <v>112</v>
      </c>
      <c r="D1" s="196"/>
      <c r="E1" s="197"/>
      <c r="F1" s="196"/>
      <c r="G1" s="198" t="s">
        <v>113</v>
      </c>
      <c r="H1" s="199"/>
      <c r="I1" s="200"/>
    </row>
    <row r="2" spans="1:9" ht="12.75">
      <c r="A2" s="201" t="s">
        <v>114</v>
      </c>
      <c r="B2" s="201"/>
      <c r="C2" s="202" t="s">
        <v>115</v>
      </c>
      <c r="D2" s="203"/>
      <c r="E2" s="204"/>
      <c r="F2" s="203"/>
      <c r="G2" s="205"/>
      <c r="H2" s="205"/>
      <c r="I2" s="205"/>
    </row>
    <row r="3" ht="12.75">
      <c r="F3" s="131"/>
    </row>
    <row r="4" spans="1:9" ht="19.5" customHeight="1">
      <c r="A4" s="206" t="s">
        <v>116</v>
      </c>
      <c r="B4" s="206"/>
      <c r="C4" s="206"/>
      <c r="D4" s="206"/>
      <c r="E4" s="206"/>
      <c r="F4" s="206"/>
      <c r="G4" s="206"/>
      <c r="H4" s="206"/>
      <c r="I4" s="206"/>
    </row>
    <row r="6" spans="1:9" s="131" customFormat="1" ht="12.75">
      <c r="A6" s="207"/>
      <c r="B6" s="208" t="s">
        <v>117</v>
      </c>
      <c r="C6" s="208"/>
      <c r="D6" s="147"/>
      <c r="E6" s="209" t="s">
        <v>35</v>
      </c>
      <c r="F6" s="210" t="s">
        <v>36</v>
      </c>
      <c r="G6" s="210" t="s">
        <v>37</v>
      </c>
      <c r="H6" s="210" t="s">
        <v>38</v>
      </c>
      <c r="I6" s="211" t="s">
        <v>39</v>
      </c>
    </row>
    <row r="7" spans="1:9" s="131" customFormat="1" ht="12.75">
      <c r="A7" s="212">
        <f>'0001  Pol'!B7</f>
        <v>0</v>
      </c>
      <c r="B7" s="66">
        <f>'0001  Pol'!C7</f>
        <v>0</v>
      </c>
      <c r="D7" s="213"/>
      <c r="E7" s="214">
        <f>'0001  Pol'!BA22</f>
        <v>0</v>
      </c>
      <c r="F7" s="215">
        <f>'0001  Pol'!BB22</f>
        <v>0</v>
      </c>
      <c r="G7" s="215">
        <f>'0001  Pol'!BC22</f>
        <v>0</v>
      </c>
      <c r="H7" s="215">
        <f>'0001  Pol'!BD22</f>
        <v>0</v>
      </c>
      <c r="I7" s="216">
        <f>'0001  Pol'!BE22</f>
        <v>0</v>
      </c>
    </row>
    <row r="8" spans="1:9" s="14" customFormat="1" ht="12.75">
      <c r="A8" s="217"/>
      <c r="B8" s="218" t="s">
        <v>118</v>
      </c>
      <c r="C8" s="218"/>
      <c r="D8" s="219"/>
      <c r="E8" s="220">
        <f>SUM(E7:E7)</f>
        <v>0</v>
      </c>
      <c r="F8" s="221">
        <f>SUM(F7:F7)</f>
        <v>0</v>
      </c>
      <c r="G8" s="221">
        <f>SUM(G7:G7)</f>
        <v>0</v>
      </c>
      <c r="H8" s="221">
        <f>SUM(H7:H7)</f>
        <v>0</v>
      </c>
      <c r="I8" s="222">
        <f>SUM(I7:I7)</f>
        <v>0</v>
      </c>
    </row>
    <row r="9" spans="1:9" ht="12.75">
      <c r="A9" s="131"/>
      <c r="B9" s="131"/>
      <c r="C9" s="131"/>
      <c r="D9" s="131"/>
      <c r="E9" s="131"/>
      <c r="F9" s="131"/>
      <c r="G9" s="131"/>
      <c r="H9" s="131"/>
      <c r="I9" s="131"/>
    </row>
    <row r="10" spans="1:57" ht="19.5" customHeight="1">
      <c r="A10" s="223" t="s">
        <v>119</v>
      </c>
      <c r="B10" s="223"/>
      <c r="C10" s="223"/>
      <c r="D10" s="223"/>
      <c r="E10" s="223"/>
      <c r="F10" s="223"/>
      <c r="G10" s="223"/>
      <c r="H10" s="223"/>
      <c r="I10" s="223"/>
      <c r="BA10" s="138"/>
      <c r="BB10" s="138"/>
      <c r="BC10" s="138"/>
      <c r="BD10" s="138"/>
      <c r="BE10" s="138"/>
    </row>
    <row r="12" spans="1:9" ht="12.75">
      <c r="A12" s="167" t="s">
        <v>120</v>
      </c>
      <c r="B12" s="168"/>
      <c r="C12" s="168"/>
      <c r="D12" s="224"/>
      <c r="E12" s="225" t="s">
        <v>121</v>
      </c>
      <c r="F12" s="226" t="s">
        <v>16</v>
      </c>
      <c r="G12" s="227" t="s">
        <v>122</v>
      </c>
      <c r="H12" s="228"/>
      <c r="I12" s="229" t="s">
        <v>121</v>
      </c>
    </row>
    <row r="13" spans="1:53" ht="12.75">
      <c r="A13" s="160" t="s">
        <v>58</v>
      </c>
      <c r="B13" s="149"/>
      <c r="C13" s="149"/>
      <c r="D13" s="230"/>
      <c r="E13" s="231"/>
      <c r="F13" s="232"/>
      <c r="G13" s="233">
        <v>0</v>
      </c>
      <c r="H13" s="234"/>
      <c r="I13" s="235">
        <f>E13+F13*G13/100</f>
        <v>0</v>
      </c>
      <c r="BA13" s="1">
        <v>0</v>
      </c>
    </row>
    <row r="14" spans="1:53" ht="12.75">
      <c r="A14" s="104" t="s">
        <v>59</v>
      </c>
      <c r="B14" s="154"/>
      <c r="C14" s="154"/>
      <c r="D14" s="236"/>
      <c r="E14" s="237"/>
      <c r="F14" s="232"/>
      <c r="G14" s="238">
        <v>0</v>
      </c>
      <c r="H14" s="239"/>
      <c r="I14" s="240">
        <f>E14+F14*G14/100</f>
        <v>0</v>
      </c>
      <c r="BA14" s="1">
        <v>0</v>
      </c>
    </row>
    <row r="15" spans="1:53" ht="12.75">
      <c r="A15" s="104" t="s">
        <v>60</v>
      </c>
      <c r="B15" s="154"/>
      <c r="C15" s="154"/>
      <c r="D15" s="236"/>
      <c r="E15" s="237"/>
      <c r="F15" s="232"/>
      <c r="G15" s="238">
        <v>0</v>
      </c>
      <c r="H15" s="239"/>
      <c r="I15" s="240">
        <f>E15+F15*G15/100</f>
        <v>0</v>
      </c>
      <c r="BA15" s="1">
        <v>0</v>
      </c>
    </row>
    <row r="16" spans="1:53" ht="12.75">
      <c r="A16" s="104" t="s">
        <v>61</v>
      </c>
      <c r="B16" s="154"/>
      <c r="C16" s="154"/>
      <c r="D16" s="236"/>
      <c r="E16" s="237"/>
      <c r="F16" s="232"/>
      <c r="G16" s="238">
        <v>0</v>
      </c>
      <c r="H16" s="239"/>
      <c r="I16" s="240">
        <f>E16+F16*G16/100</f>
        <v>0</v>
      </c>
      <c r="BA16" s="1">
        <v>0</v>
      </c>
    </row>
    <row r="17" spans="1:53" ht="12.75">
      <c r="A17" s="104" t="s">
        <v>62</v>
      </c>
      <c r="B17" s="154"/>
      <c r="C17" s="154"/>
      <c r="D17" s="236"/>
      <c r="E17" s="237"/>
      <c r="F17" s="232"/>
      <c r="G17" s="238">
        <v>0</v>
      </c>
      <c r="H17" s="239"/>
      <c r="I17" s="240">
        <f>E17+F17*G17/100</f>
        <v>0</v>
      </c>
      <c r="BA17" s="1">
        <v>1</v>
      </c>
    </row>
    <row r="18" spans="1:53" ht="12.75">
      <c r="A18" s="104" t="s">
        <v>63</v>
      </c>
      <c r="B18" s="154"/>
      <c r="C18" s="154"/>
      <c r="D18" s="236"/>
      <c r="E18" s="237"/>
      <c r="F18" s="232"/>
      <c r="G18" s="238">
        <v>0</v>
      </c>
      <c r="H18" s="239"/>
      <c r="I18" s="240">
        <f>E18+F18*G18/100</f>
        <v>0</v>
      </c>
      <c r="BA18" s="1">
        <v>1</v>
      </c>
    </row>
    <row r="19" spans="1:53" ht="12.75">
      <c r="A19" s="104" t="s">
        <v>64</v>
      </c>
      <c r="B19" s="154"/>
      <c r="C19" s="154"/>
      <c r="D19" s="236"/>
      <c r="E19" s="237"/>
      <c r="F19" s="232"/>
      <c r="G19" s="238">
        <v>0</v>
      </c>
      <c r="H19" s="239"/>
      <c r="I19" s="240">
        <f>E19+F19*G19/100</f>
        <v>0</v>
      </c>
      <c r="BA19" s="1">
        <v>2</v>
      </c>
    </row>
    <row r="20" spans="1:53" ht="12.75">
      <c r="A20" s="104" t="s">
        <v>65</v>
      </c>
      <c r="B20" s="154"/>
      <c r="C20" s="154"/>
      <c r="D20" s="236"/>
      <c r="E20" s="237"/>
      <c r="F20" s="232"/>
      <c r="G20" s="238">
        <v>0</v>
      </c>
      <c r="H20" s="239"/>
      <c r="I20" s="240">
        <f>E20+F20*G20/100</f>
        <v>0</v>
      </c>
      <c r="BA20" s="1">
        <v>2</v>
      </c>
    </row>
    <row r="21" spans="1:9" ht="12.75">
      <c r="A21" s="241"/>
      <c r="B21" s="242" t="s">
        <v>123</v>
      </c>
      <c r="C21" s="243"/>
      <c r="D21" s="244"/>
      <c r="E21" s="245"/>
      <c r="F21" s="246"/>
      <c r="G21" s="246"/>
      <c r="H21" s="247">
        <f>SUM(I13:I20)</f>
        <v>0</v>
      </c>
      <c r="I21" s="247"/>
    </row>
    <row r="23" spans="2:9" ht="12.75">
      <c r="B23" s="14"/>
      <c r="F23" s="248"/>
      <c r="G23" s="249"/>
      <c r="H23" s="249"/>
      <c r="I23" s="50"/>
    </row>
    <row r="24" spans="6:9" ht="12.75">
      <c r="F24" s="248"/>
      <c r="G24" s="249"/>
      <c r="H24" s="249"/>
      <c r="I24" s="50"/>
    </row>
    <row r="25" spans="6:9" ht="12.75">
      <c r="F25" s="248"/>
      <c r="G25" s="249"/>
      <c r="H25" s="249"/>
      <c r="I25" s="50"/>
    </row>
    <row r="26" spans="6:9" ht="12.75">
      <c r="F26" s="248"/>
      <c r="G26" s="249"/>
      <c r="H26" s="249"/>
      <c r="I26" s="50"/>
    </row>
    <row r="27" spans="6:9" ht="12.75">
      <c r="F27" s="248"/>
      <c r="G27" s="249"/>
      <c r="H27" s="249"/>
      <c r="I27" s="50"/>
    </row>
    <row r="28" spans="6:9" ht="12.75">
      <c r="F28" s="248"/>
      <c r="G28" s="249"/>
      <c r="H28" s="249"/>
      <c r="I28" s="50"/>
    </row>
    <row r="29" spans="6:9" ht="12.75">
      <c r="F29" s="248"/>
      <c r="G29" s="249"/>
      <c r="H29" s="249"/>
      <c r="I29" s="50"/>
    </row>
    <row r="30" spans="6:9" ht="12.75">
      <c r="F30" s="248"/>
      <c r="G30" s="249"/>
      <c r="H30" s="249"/>
      <c r="I30" s="50"/>
    </row>
    <row r="31" spans="6:9" ht="12.75">
      <c r="F31" s="248"/>
      <c r="G31" s="249"/>
      <c r="H31" s="249"/>
      <c r="I31" s="50"/>
    </row>
    <row r="32" spans="6:9" ht="12.75">
      <c r="F32" s="248"/>
      <c r="G32" s="249"/>
      <c r="H32" s="249"/>
      <c r="I32" s="50"/>
    </row>
    <row r="33" spans="6:9" ht="12.75">
      <c r="F33" s="248"/>
      <c r="G33" s="249"/>
      <c r="H33" s="249"/>
      <c r="I33" s="50"/>
    </row>
    <row r="34" spans="6:9" ht="12.75">
      <c r="F34" s="248"/>
      <c r="G34" s="249"/>
      <c r="H34" s="249"/>
      <c r="I34" s="50"/>
    </row>
    <row r="35" spans="6:9" ht="12.75">
      <c r="F35" s="248"/>
      <c r="G35" s="249"/>
      <c r="H35" s="249"/>
      <c r="I35" s="50"/>
    </row>
    <row r="36" spans="6:9" ht="12.75">
      <c r="F36" s="248"/>
      <c r="G36" s="249"/>
      <c r="H36" s="249"/>
      <c r="I36" s="50"/>
    </row>
    <row r="37" spans="6:9" ht="12.75">
      <c r="F37" s="248"/>
      <c r="G37" s="249"/>
      <c r="H37" s="249"/>
      <c r="I37" s="50"/>
    </row>
    <row r="38" spans="6:9" ht="12.75">
      <c r="F38" s="248"/>
      <c r="G38" s="249"/>
      <c r="H38" s="249"/>
      <c r="I38" s="50"/>
    </row>
    <row r="39" spans="6:9" ht="12.75">
      <c r="F39" s="248"/>
      <c r="G39" s="249"/>
      <c r="H39" s="249"/>
      <c r="I39" s="50"/>
    </row>
    <row r="40" spans="6:9" ht="12.75">
      <c r="F40" s="248"/>
      <c r="G40" s="249"/>
      <c r="H40" s="249"/>
      <c r="I40" s="50"/>
    </row>
    <row r="41" spans="6:9" ht="12.75">
      <c r="F41" s="248"/>
      <c r="G41" s="249"/>
      <c r="H41" s="249"/>
      <c r="I41" s="50"/>
    </row>
    <row r="42" spans="6:9" ht="12.75">
      <c r="F42" s="248"/>
      <c r="G42" s="249"/>
      <c r="H42" s="249"/>
      <c r="I42" s="50"/>
    </row>
    <row r="43" spans="6:9" ht="12.75">
      <c r="F43" s="248"/>
      <c r="G43" s="249"/>
      <c r="H43" s="249"/>
      <c r="I43" s="50"/>
    </row>
    <row r="44" spans="6:9" ht="12.75">
      <c r="F44" s="248"/>
      <c r="G44" s="249"/>
      <c r="H44" s="249"/>
      <c r="I44" s="50"/>
    </row>
    <row r="45" spans="6:9" ht="12.75">
      <c r="F45" s="248"/>
      <c r="G45" s="249"/>
      <c r="H45" s="249"/>
      <c r="I45" s="50"/>
    </row>
    <row r="46" spans="6:9" ht="12.75">
      <c r="F46" s="248"/>
      <c r="G46" s="249"/>
      <c r="H46" s="249"/>
      <c r="I46" s="50"/>
    </row>
    <row r="47" spans="6:9" ht="12.75">
      <c r="F47" s="248"/>
      <c r="G47" s="249"/>
      <c r="H47" s="249"/>
      <c r="I47" s="50"/>
    </row>
    <row r="48" spans="6:9" ht="12.75">
      <c r="F48" s="248"/>
      <c r="G48" s="249"/>
      <c r="H48" s="249"/>
      <c r="I48" s="50"/>
    </row>
    <row r="49" spans="6:9" ht="12.75">
      <c r="F49" s="248"/>
      <c r="G49" s="249"/>
      <c r="H49" s="249"/>
      <c r="I49" s="50"/>
    </row>
    <row r="50" spans="6:9" ht="12.75">
      <c r="F50" s="248"/>
      <c r="G50" s="249"/>
      <c r="H50" s="249"/>
      <c r="I50" s="50"/>
    </row>
    <row r="51" spans="6:9" ht="12.75">
      <c r="F51" s="248"/>
      <c r="G51" s="249"/>
      <c r="H51" s="249"/>
      <c r="I51" s="50"/>
    </row>
    <row r="52" spans="6:9" ht="12.75">
      <c r="F52" s="248"/>
      <c r="G52" s="249"/>
      <c r="H52" s="249"/>
      <c r="I52" s="50"/>
    </row>
    <row r="53" spans="6:9" ht="12.75">
      <c r="F53" s="248"/>
      <c r="G53" s="249"/>
      <c r="H53" s="249"/>
      <c r="I53" s="50"/>
    </row>
    <row r="54" spans="6:9" ht="12.75">
      <c r="F54" s="248"/>
      <c r="G54" s="249"/>
      <c r="H54" s="249"/>
      <c r="I54" s="50"/>
    </row>
    <row r="55" spans="6:9" ht="12.75">
      <c r="F55" s="248"/>
      <c r="G55" s="249"/>
      <c r="H55" s="249"/>
      <c r="I55" s="50"/>
    </row>
    <row r="56" spans="6:9" ht="12.75">
      <c r="F56" s="248"/>
      <c r="G56" s="249"/>
      <c r="H56" s="249"/>
      <c r="I56" s="50"/>
    </row>
    <row r="57" spans="6:9" ht="12.75">
      <c r="F57" s="248"/>
      <c r="G57" s="249"/>
      <c r="H57" s="249"/>
      <c r="I57" s="50"/>
    </row>
    <row r="58" spans="6:9" ht="12.75">
      <c r="F58" s="248"/>
      <c r="G58" s="249"/>
      <c r="H58" s="249"/>
      <c r="I58" s="50"/>
    </row>
    <row r="59" spans="6:9" ht="12.75">
      <c r="F59" s="248"/>
      <c r="G59" s="249"/>
      <c r="H59" s="249"/>
      <c r="I59" s="50"/>
    </row>
    <row r="60" spans="6:9" ht="12.75">
      <c r="F60" s="248"/>
      <c r="G60" s="249"/>
      <c r="H60" s="249"/>
      <c r="I60" s="50"/>
    </row>
    <row r="61" spans="6:9" ht="12.75">
      <c r="F61" s="248"/>
      <c r="G61" s="249"/>
      <c r="H61" s="249"/>
      <c r="I61" s="50"/>
    </row>
    <row r="62" spans="6:9" ht="12.75">
      <c r="F62" s="248"/>
      <c r="G62" s="249"/>
      <c r="H62" s="249"/>
      <c r="I62" s="50"/>
    </row>
    <row r="63" spans="6:9" ht="12.75">
      <c r="F63" s="248"/>
      <c r="G63" s="249"/>
      <c r="H63" s="249"/>
      <c r="I63" s="50"/>
    </row>
    <row r="64" spans="6:9" ht="12.75">
      <c r="F64" s="248"/>
      <c r="G64" s="249"/>
      <c r="H64" s="249"/>
      <c r="I64" s="50"/>
    </row>
    <row r="65" spans="6:9" ht="12.75">
      <c r="F65" s="248"/>
      <c r="G65" s="249"/>
      <c r="H65" s="249"/>
      <c r="I65" s="50"/>
    </row>
    <row r="66" spans="6:9" ht="12.75">
      <c r="F66" s="248"/>
      <c r="G66" s="249"/>
      <c r="H66" s="249"/>
      <c r="I66" s="50"/>
    </row>
    <row r="67" spans="6:9" ht="12.75">
      <c r="F67" s="248"/>
      <c r="G67" s="249"/>
      <c r="H67" s="249"/>
      <c r="I67" s="50"/>
    </row>
    <row r="68" spans="6:9" ht="12.75">
      <c r="F68" s="248"/>
      <c r="G68" s="249"/>
      <c r="H68" s="249"/>
      <c r="I68" s="50"/>
    </row>
    <row r="69" spans="6:9" ht="12.75">
      <c r="F69" s="248"/>
      <c r="G69" s="249"/>
      <c r="H69" s="249"/>
      <c r="I69" s="50"/>
    </row>
    <row r="70" spans="6:9" ht="12.75">
      <c r="F70" s="248"/>
      <c r="G70" s="249"/>
      <c r="H70" s="249"/>
      <c r="I70" s="50"/>
    </row>
    <row r="71" spans="6:9" ht="12.75">
      <c r="F71" s="248"/>
      <c r="G71" s="249"/>
      <c r="H71" s="249"/>
      <c r="I71" s="50"/>
    </row>
    <row r="72" spans="6:9" ht="12.75">
      <c r="F72" s="248"/>
      <c r="G72" s="249"/>
      <c r="H72" s="249"/>
      <c r="I72" s="50"/>
    </row>
  </sheetData>
  <sheetProtection selectLockedCells="1" selectUnlockedCells="1"/>
  <mergeCells count="6">
    <mergeCell ref="A1:B1"/>
    <mergeCell ref="A2:B2"/>
    <mergeCell ref="G2:I2"/>
    <mergeCell ref="A4:I4"/>
    <mergeCell ref="A10:I10"/>
    <mergeCell ref="H21:I2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5"/>
  <sheetViews>
    <sheetView showGridLines="0" zoomScaleSheetLayoutView="100" workbookViewId="0" topLeftCell="A1">
      <selection activeCell="J1" sqref="J1"/>
    </sheetView>
  </sheetViews>
  <sheetFormatPr defaultColWidth="9.140625" defaultRowHeight="12.75"/>
  <cols>
    <col min="1" max="1" width="4.421875" style="250" customWidth="1"/>
    <col min="2" max="2" width="11.57421875" style="250" customWidth="1"/>
    <col min="3" max="3" width="40.421875" style="250" customWidth="1"/>
    <col min="4" max="4" width="5.57421875" style="250" customWidth="1"/>
    <col min="5" max="5" width="8.57421875" style="251" customWidth="1"/>
    <col min="6" max="6" width="9.8515625" style="250" customWidth="1"/>
    <col min="7" max="7" width="13.8515625" style="250" customWidth="1"/>
    <col min="8" max="11" width="0" style="250" hidden="1" customWidth="1"/>
    <col min="12" max="12" width="75.57421875" style="250" customWidth="1"/>
    <col min="13" max="13" width="45.28125" style="250" customWidth="1"/>
    <col min="14" max="16384" width="9.140625" style="250" customWidth="1"/>
  </cols>
  <sheetData>
    <row r="1" spans="1:7" ht="12.75">
      <c r="A1" s="252" t="s">
        <v>124</v>
      </c>
      <c r="B1" s="252"/>
      <c r="C1" s="252"/>
      <c r="D1" s="252"/>
      <c r="E1" s="252"/>
      <c r="F1" s="252"/>
      <c r="G1" s="252"/>
    </row>
    <row r="2" spans="2:7" ht="14.25" customHeight="1">
      <c r="B2" s="253"/>
      <c r="C2" s="254"/>
      <c r="D2" s="254"/>
      <c r="E2" s="255"/>
      <c r="F2" s="254"/>
      <c r="G2" s="254"/>
    </row>
    <row r="3" spans="1:7" ht="12.75">
      <c r="A3" s="194" t="s">
        <v>3</v>
      </c>
      <c r="B3" s="194"/>
      <c r="C3" s="195" t="s">
        <v>112</v>
      </c>
      <c r="D3" s="256"/>
      <c r="E3" s="257" t="s">
        <v>125</v>
      </c>
      <c r="F3" s="258">
        <f>'0001  Rek'!H1</f>
      </c>
      <c r="G3" s="259"/>
    </row>
    <row r="4" spans="1:7" ht="12.75">
      <c r="A4" s="260" t="s">
        <v>114</v>
      </c>
      <c r="B4" s="260"/>
      <c r="C4" s="202" t="s">
        <v>115</v>
      </c>
      <c r="D4" s="261"/>
      <c r="E4" s="262">
        <f>'0001  Rek'!G2</f>
        <v>0</v>
      </c>
      <c r="F4" s="262"/>
      <c r="G4" s="262"/>
    </row>
    <row r="5" spans="1:7" ht="12.75">
      <c r="A5" s="263"/>
      <c r="G5" s="264"/>
    </row>
    <row r="6" spans="1:11" ht="27" customHeight="1">
      <c r="A6" s="265" t="s">
        <v>126</v>
      </c>
      <c r="B6" s="266" t="s">
        <v>127</v>
      </c>
      <c r="C6" s="267" t="s">
        <v>128</v>
      </c>
      <c r="D6" s="267" t="s">
        <v>129</v>
      </c>
      <c r="E6" s="268" t="s">
        <v>130</v>
      </c>
      <c r="F6" s="266" t="s">
        <v>131</v>
      </c>
      <c r="G6" s="267" t="s">
        <v>132</v>
      </c>
      <c r="H6" s="269" t="s">
        <v>133</v>
      </c>
      <c r="I6" s="269" t="s">
        <v>134</v>
      </c>
      <c r="J6" s="269" t="s">
        <v>135</v>
      </c>
      <c r="K6" s="269" t="s">
        <v>136</v>
      </c>
    </row>
    <row r="7" spans="1:15" ht="12.75">
      <c r="A7" s="270" t="s">
        <v>137</v>
      </c>
      <c r="B7" s="271" t="s">
        <v>40</v>
      </c>
      <c r="C7" s="272" t="s">
        <v>41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138</v>
      </c>
      <c r="C8" s="283" t="s">
        <v>139</v>
      </c>
      <c r="D8" s="284" t="s">
        <v>140</v>
      </c>
      <c r="E8" s="285">
        <v>30</v>
      </c>
      <c r="F8" s="285">
        <v>0</v>
      </c>
      <c r="G8" s="286">
        <f>E8*F8</f>
        <v>0</v>
      </c>
      <c r="H8" s="287">
        <v>0</v>
      </c>
      <c r="I8" s="288">
        <f>E8*H8</f>
        <v>0</v>
      </c>
      <c r="J8" s="287">
        <v>0</v>
      </c>
      <c r="K8" s="288">
        <f>E8*J8</f>
        <v>0</v>
      </c>
      <c r="O8" s="280">
        <v>2</v>
      </c>
      <c r="AA8" s="250">
        <v>1</v>
      </c>
      <c r="AB8" s="250">
        <v>1</v>
      </c>
      <c r="AC8" s="250">
        <v>1</v>
      </c>
      <c r="AZ8" s="250">
        <v>1</v>
      </c>
      <c r="BA8" s="250">
        <f>IF(AZ8=1,G8,0)</f>
        <v>0</v>
      </c>
      <c r="BB8" s="250">
        <f>IF(AZ8=2,G8,0)</f>
        <v>0</v>
      </c>
      <c r="BC8" s="250">
        <f>IF(AZ8=3,G8,0)</f>
        <v>0</v>
      </c>
      <c r="BD8" s="250">
        <f>IF(AZ8=4,G8,0)</f>
        <v>0</v>
      </c>
      <c r="BE8" s="250">
        <f>IF(AZ8=5,G8,0)</f>
        <v>0</v>
      </c>
      <c r="CA8" s="280">
        <v>1</v>
      </c>
      <c r="CB8" s="280">
        <v>1</v>
      </c>
    </row>
    <row r="9" spans="1:80" ht="12.75">
      <c r="A9" s="281">
        <v>2</v>
      </c>
      <c r="B9" s="282" t="s">
        <v>141</v>
      </c>
      <c r="C9" s="283" t="s">
        <v>142</v>
      </c>
      <c r="D9" s="284" t="s">
        <v>140</v>
      </c>
      <c r="E9" s="285">
        <v>30</v>
      </c>
      <c r="F9" s="285">
        <v>0</v>
      </c>
      <c r="G9" s="286">
        <f>E9*F9</f>
        <v>0</v>
      </c>
      <c r="H9" s="287">
        <v>5E-05</v>
      </c>
      <c r="I9" s="288">
        <f>E9*H9</f>
        <v>0.0015</v>
      </c>
      <c r="J9" s="287">
        <v>0</v>
      </c>
      <c r="K9" s="288">
        <f>E9*J9</f>
        <v>0</v>
      </c>
      <c r="O9" s="280">
        <v>2</v>
      </c>
      <c r="AA9" s="250">
        <v>1</v>
      </c>
      <c r="AB9" s="250">
        <v>1</v>
      </c>
      <c r="AC9" s="250">
        <v>1</v>
      </c>
      <c r="AZ9" s="250">
        <v>1</v>
      </c>
      <c r="BA9" s="250">
        <f>IF(AZ9=1,G9,0)</f>
        <v>0</v>
      </c>
      <c r="BB9" s="250">
        <f>IF(AZ9=2,G9,0)</f>
        <v>0</v>
      </c>
      <c r="BC9" s="250">
        <f>IF(AZ9=3,G9,0)</f>
        <v>0</v>
      </c>
      <c r="BD9" s="250">
        <f>IF(AZ9=4,G9,0)</f>
        <v>0</v>
      </c>
      <c r="BE9" s="250">
        <f>IF(AZ9=5,G9,0)</f>
        <v>0</v>
      </c>
      <c r="CA9" s="280">
        <v>1</v>
      </c>
      <c r="CB9" s="280">
        <v>1</v>
      </c>
    </row>
    <row r="10" spans="1:80" ht="12.75">
      <c r="A10" s="281">
        <v>3</v>
      </c>
      <c r="B10" s="282" t="s">
        <v>143</v>
      </c>
      <c r="C10" s="283" t="s">
        <v>144</v>
      </c>
      <c r="D10" s="284" t="s">
        <v>145</v>
      </c>
      <c r="E10" s="285">
        <v>2</v>
      </c>
      <c r="F10" s="285">
        <v>0</v>
      </c>
      <c r="G10" s="286">
        <f>E10*F10</f>
        <v>0</v>
      </c>
      <c r="H10" s="287">
        <v>0.0029900000000000005</v>
      </c>
      <c r="I10" s="288">
        <f>E10*H10</f>
        <v>0.005980000000000001</v>
      </c>
      <c r="J10" s="287">
        <v>0</v>
      </c>
      <c r="K10" s="288">
        <f>E10*J10</f>
        <v>0</v>
      </c>
      <c r="O10" s="280">
        <v>2</v>
      </c>
      <c r="AA10" s="250">
        <v>1</v>
      </c>
      <c r="AB10" s="250">
        <v>1</v>
      </c>
      <c r="AC10" s="250">
        <v>1</v>
      </c>
      <c r="AZ10" s="250">
        <v>1</v>
      </c>
      <c r="BA10" s="250">
        <f>IF(AZ10=1,G10,0)</f>
        <v>0</v>
      </c>
      <c r="BB10" s="250">
        <f>IF(AZ10=2,G10,0)</f>
        <v>0</v>
      </c>
      <c r="BC10" s="250">
        <f>IF(AZ10=3,G10,0)</f>
        <v>0</v>
      </c>
      <c r="BD10" s="250">
        <f>IF(AZ10=4,G10,0)</f>
        <v>0</v>
      </c>
      <c r="BE10" s="250">
        <f>IF(AZ10=5,G10,0)</f>
        <v>0</v>
      </c>
      <c r="CA10" s="280">
        <v>1</v>
      </c>
      <c r="CB10" s="280">
        <v>1</v>
      </c>
    </row>
    <row r="11" spans="1:80" ht="12.75">
      <c r="A11" s="281">
        <v>4</v>
      </c>
      <c r="B11" s="282" t="s">
        <v>146</v>
      </c>
      <c r="C11" s="283" t="s">
        <v>147</v>
      </c>
      <c r="D11" s="284" t="s">
        <v>145</v>
      </c>
      <c r="E11" s="285">
        <v>1</v>
      </c>
      <c r="F11" s="285">
        <v>0</v>
      </c>
      <c r="G11" s="286">
        <f>E11*F11</f>
        <v>0</v>
      </c>
      <c r="H11" s="287">
        <v>0</v>
      </c>
      <c r="I11" s="288">
        <f>E11*H11</f>
        <v>0</v>
      </c>
      <c r="J11" s="287">
        <v>0</v>
      </c>
      <c r="K11" s="288">
        <f>E11*J11</f>
        <v>0</v>
      </c>
      <c r="O11" s="280">
        <v>2</v>
      </c>
      <c r="AA11" s="250">
        <v>1</v>
      </c>
      <c r="AB11" s="250">
        <v>1</v>
      </c>
      <c r="AC11" s="250">
        <v>1</v>
      </c>
      <c r="AZ11" s="250">
        <v>1</v>
      </c>
      <c r="BA11" s="250">
        <f>IF(AZ11=1,G11,0)</f>
        <v>0</v>
      </c>
      <c r="BB11" s="250">
        <f>IF(AZ11=2,G11,0)</f>
        <v>0</v>
      </c>
      <c r="BC11" s="250">
        <f>IF(AZ11=3,G11,0)</f>
        <v>0</v>
      </c>
      <c r="BD11" s="250">
        <f>IF(AZ11=4,G11,0)</f>
        <v>0</v>
      </c>
      <c r="BE11" s="250">
        <f>IF(AZ11=5,G11,0)</f>
        <v>0</v>
      </c>
      <c r="CA11" s="280">
        <v>1</v>
      </c>
      <c r="CB11" s="280">
        <v>1</v>
      </c>
    </row>
    <row r="12" spans="1:80" ht="12.75">
      <c r="A12" s="281">
        <v>5</v>
      </c>
      <c r="B12" s="282" t="s">
        <v>148</v>
      </c>
      <c r="C12" s="283" t="s">
        <v>149</v>
      </c>
      <c r="D12" s="284" t="s">
        <v>145</v>
      </c>
      <c r="E12" s="285">
        <v>1</v>
      </c>
      <c r="F12" s="285">
        <v>0</v>
      </c>
      <c r="G12" s="286">
        <f>E12*F12</f>
        <v>0</v>
      </c>
      <c r="H12" s="287">
        <v>0</v>
      </c>
      <c r="I12" s="288">
        <f>E12*H12</f>
        <v>0</v>
      </c>
      <c r="J12" s="287">
        <v>0</v>
      </c>
      <c r="K12" s="288">
        <f>E12*J12</f>
        <v>0</v>
      </c>
      <c r="O12" s="280">
        <v>2</v>
      </c>
      <c r="AA12" s="250">
        <v>1</v>
      </c>
      <c r="AB12" s="250">
        <v>1</v>
      </c>
      <c r="AC12" s="250">
        <v>1</v>
      </c>
      <c r="AZ12" s="250">
        <v>1</v>
      </c>
      <c r="BA12" s="250">
        <f>IF(AZ12=1,G12,0)</f>
        <v>0</v>
      </c>
      <c r="BB12" s="250">
        <f>IF(AZ12=2,G12,0)</f>
        <v>0</v>
      </c>
      <c r="BC12" s="250">
        <f>IF(AZ12=3,G12,0)</f>
        <v>0</v>
      </c>
      <c r="BD12" s="250">
        <f>IF(AZ12=4,G12,0)</f>
        <v>0</v>
      </c>
      <c r="BE12" s="250">
        <f>IF(AZ12=5,G12,0)</f>
        <v>0</v>
      </c>
      <c r="CA12" s="280">
        <v>1</v>
      </c>
      <c r="CB12" s="280">
        <v>1</v>
      </c>
    </row>
    <row r="13" spans="1:80" ht="12.75">
      <c r="A13" s="281">
        <v>6</v>
      </c>
      <c r="B13" s="282" t="s">
        <v>150</v>
      </c>
      <c r="C13" s="283" t="s">
        <v>151</v>
      </c>
      <c r="D13" s="284" t="s">
        <v>145</v>
      </c>
      <c r="E13" s="285">
        <v>1</v>
      </c>
      <c r="F13" s="285">
        <v>0</v>
      </c>
      <c r="G13" s="286">
        <f>E13*F13</f>
        <v>0</v>
      </c>
      <c r="H13" s="287">
        <v>5E-05</v>
      </c>
      <c r="I13" s="288">
        <f>E13*H13</f>
        <v>5E-05</v>
      </c>
      <c r="J13" s="287">
        <v>0</v>
      </c>
      <c r="K13" s="288">
        <f>E13*J13</f>
        <v>0</v>
      </c>
      <c r="O13" s="280">
        <v>2</v>
      </c>
      <c r="AA13" s="250">
        <v>1</v>
      </c>
      <c r="AB13" s="250">
        <v>1</v>
      </c>
      <c r="AC13" s="250">
        <v>1</v>
      </c>
      <c r="AZ13" s="250">
        <v>1</v>
      </c>
      <c r="BA13" s="250">
        <f>IF(AZ13=1,G13,0)</f>
        <v>0</v>
      </c>
      <c r="BB13" s="250">
        <f>IF(AZ13=2,G13,0)</f>
        <v>0</v>
      </c>
      <c r="BC13" s="250">
        <f>IF(AZ13=3,G13,0)</f>
        <v>0</v>
      </c>
      <c r="BD13" s="250">
        <f>IF(AZ13=4,G13,0)</f>
        <v>0</v>
      </c>
      <c r="BE13" s="250">
        <f>IF(AZ13=5,G13,0)</f>
        <v>0</v>
      </c>
      <c r="CA13" s="280">
        <v>1</v>
      </c>
      <c r="CB13" s="280">
        <v>1</v>
      </c>
    </row>
    <row r="14" spans="1:80" ht="12.75">
      <c r="A14" s="281">
        <v>7</v>
      </c>
      <c r="B14" s="282" t="s">
        <v>152</v>
      </c>
      <c r="C14" s="283" t="s">
        <v>153</v>
      </c>
      <c r="D14" s="284" t="s">
        <v>145</v>
      </c>
      <c r="E14" s="285">
        <v>1</v>
      </c>
      <c r="F14" s="285">
        <v>0</v>
      </c>
      <c r="G14" s="286">
        <f>E14*F14</f>
        <v>0</v>
      </c>
      <c r="H14" s="287">
        <v>5E-05</v>
      </c>
      <c r="I14" s="288">
        <f>E14*H14</f>
        <v>5E-05</v>
      </c>
      <c r="J14" s="287">
        <v>0</v>
      </c>
      <c r="K14" s="288">
        <f>E14*J14</f>
        <v>0</v>
      </c>
      <c r="O14" s="280">
        <v>2</v>
      </c>
      <c r="AA14" s="250">
        <v>1</v>
      </c>
      <c r="AB14" s="250">
        <v>1</v>
      </c>
      <c r="AC14" s="250">
        <v>1</v>
      </c>
      <c r="AZ14" s="250">
        <v>1</v>
      </c>
      <c r="BA14" s="250">
        <f>IF(AZ14=1,G14,0)</f>
        <v>0</v>
      </c>
      <c r="BB14" s="250">
        <f>IF(AZ14=2,G14,0)</f>
        <v>0</v>
      </c>
      <c r="BC14" s="250">
        <f>IF(AZ14=3,G14,0)</f>
        <v>0</v>
      </c>
      <c r="BD14" s="250">
        <f>IF(AZ14=4,G14,0)</f>
        <v>0</v>
      </c>
      <c r="BE14" s="250">
        <f>IF(AZ14=5,G14,0)</f>
        <v>0</v>
      </c>
      <c r="CA14" s="280">
        <v>1</v>
      </c>
      <c r="CB14" s="280">
        <v>1</v>
      </c>
    </row>
    <row r="15" spans="1:80" ht="12.75">
      <c r="A15" s="281">
        <v>8</v>
      </c>
      <c r="B15" s="282" t="s">
        <v>154</v>
      </c>
      <c r="C15" s="283" t="s">
        <v>155</v>
      </c>
      <c r="D15" s="284" t="s">
        <v>156</v>
      </c>
      <c r="E15" s="285">
        <v>1560.3</v>
      </c>
      <c r="F15" s="285">
        <v>0</v>
      </c>
      <c r="G15" s="286">
        <f>E15*F15</f>
        <v>0</v>
      </c>
      <c r="H15" s="287">
        <v>0</v>
      </c>
      <c r="I15" s="288">
        <f>E15*H15</f>
        <v>0</v>
      </c>
      <c r="J15" s="287">
        <v>0</v>
      </c>
      <c r="K15" s="288">
        <f>E15*J15</f>
        <v>0</v>
      </c>
      <c r="O15" s="280">
        <v>2</v>
      </c>
      <c r="AA15" s="250">
        <v>1</v>
      </c>
      <c r="AB15" s="250">
        <v>1</v>
      </c>
      <c r="AC15" s="250">
        <v>1</v>
      </c>
      <c r="AZ15" s="250">
        <v>1</v>
      </c>
      <c r="BA15" s="250">
        <f>IF(AZ15=1,G15,0)</f>
        <v>0</v>
      </c>
      <c r="BB15" s="250">
        <f>IF(AZ15=2,G15,0)</f>
        <v>0</v>
      </c>
      <c r="BC15" s="250">
        <f>IF(AZ15=3,G15,0)</f>
        <v>0</v>
      </c>
      <c r="BD15" s="250">
        <f>IF(AZ15=4,G15,0)</f>
        <v>0</v>
      </c>
      <c r="BE15" s="250">
        <f>IF(AZ15=5,G15,0)</f>
        <v>0</v>
      </c>
      <c r="CA15" s="280">
        <v>1</v>
      </c>
      <c r="CB15" s="280">
        <v>1</v>
      </c>
    </row>
    <row r="16" spans="1:80" ht="12.75">
      <c r="A16" s="281">
        <v>9</v>
      </c>
      <c r="B16" s="282" t="s">
        <v>157</v>
      </c>
      <c r="C16" s="283" t="s">
        <v>158</v>
      </c>
      <c r="D16" s="284" t="s">
        <v>156</v>
      </c>
      <c r="E16" s="285">
        <v>36.5</v>
      </c>
      <c r="F16" s="285">
        <v>0</v>
      </c>
      <c r="G16" s="286">
        <f>E16*F16</f>
        <v>0</v>
      </c>
      <c r="H16" s="287">
        <v>0</v>
      </c>
      <c r="I16" s="288">
        <f>E16*H16</f>
        <v>0</v>
      </c>
      <c r="J16" s="287">
        <v>0</v>
      </c>
      <c r="K16" s="288">
        <f>E16*J16</f>
        <v>0</v>
      </c>
      <c r="O16" s="280">
        <v>2</v>
      </c>
      <c r="AA16" s="250">
        <v>1</v>
      </c>
      <c r="AB16" s="250">
        <v>1</v>
      </c>
      <c r="AC16" s="250">
        <v>1</v>
      </c>
      <c r="AZ16" s="250">
        <v>1</v>
      </c>
      <c r="BA16" s="250">
        <f>IF(AZ16=1,G16,0)</f>
        <v>0</v>
      </c>
      <c r="BB16" s="250">
        <f>IF(AZ16=2,G16,0)</f>
        <v>0</v>
      </c>
      <c r="BC16" s="250">
        <f>IF(AZ16=3,G16,0)</f>
        <v>0</v>
      </c>
      <c r="BD16" s="250">
        <f>IF(AZ16=4,G16,0)</f>
        <v>0</v>
      </c>
      <c r="BE16" s="250">
        <f>IF(AZ16=5,G16,0)</f>
        <v>0</v>
      </c>
      <c r="CA16" s="280">
        <v>1</v>
      </c>
      <c r="CB16" s="280">
        <v>1</v>
      </c>
    </row>
    <row r="17" spans="1:80" ht="12.75">
      <c r="A17" s="289">
        <v>10</v>
      </c>
      <c r="B17" s="290" t="s">
        <v>159</v>
      </c>
      <c r="C17" s="291" t="s">
        <v>160</v>
      </c>
      <c r="D17" s="292" t="s">
        <v>156</v>
      </c>
      <c r="E17" s="293">
        <v>1523.8</v>
      </c>
      <c r="F17" s="293">
        <v>0</v>
      </c>
      <c r="G17" s="294">
        <f>E17*F17</f>
        <v>0</v>
      </c>
      <c r="H17" s="295">
        <v>0</v>
      </c>
      <c r="I17" s="296">
        <f>E17*H17</f>
        <v>0</v>
      </c>
      <c r="J17" s="295">
        <v>0</v>
      </c>
      <c r="K17" s="296">
        <f>E17*J17</f>
        <v>0</v>
      </c>
      <c r="O17" s="280">
        <v>2</v>
      </c>
      <c r="AA17" s="250">
        <v>1</v>
      </c>
      <c r="AB17" s="250">
        <v>1</v>
      </c>
      <c r="AC17" s="250">
        <v>1</v>
      </c>
      <c r="AZ17" s="250">
        <v>1</v>
      </c>
      <c r="BA17" s="250">
        <f>IF(AZ17=1,G17,0)</f>
        <v>0</v>
      </c>
      <c r="BB17" s="250">
        <f>IF(AZ17=2,G17,0)</f>
        <v>0</v>
      </c>
      <c r="BC17" s="250">
        <f>IF(AZ17=3,G17,0)</f>
        <v>0</v>
      </c>
      <c r="BD17" s="250">
        <f>IF(AZ17=4,G17,0)</f>
        <v>0</v>
      </c>
      <c r="BE17" s="250">
        <f>IF(AZ17=5,G17,0)</f>
        <v>0</v>
      </c>
      <c r="CA17" s="280">
        <v>1</v>
      </c>
      <c r="CB17" s="280">
        <v>1</v>
      </c>
    </row>
    <row r="18" spans="1:15" ht="12.75" customHeight="1">
      <c r="A18" s="297"/>
      <c r="B18" s="298"/>
      <c r="C18" s="299" t="s">
        <v>161</v>
      </c>
      <c r="D18" s="299"/>
      <c r="E18" s="300">
        <v>1523.8</v>
      </c>
      <c r="F18" s="301"/>
      <c r="G18" s="302"/>
      <c r="H18" s="303"/>
      <c r="I18" s="304"/>
      <c r="J18" s="305"/>
      <c r="K18" s="304"/>
      <c r="M18" s="306" t="s">
        <v>161</v>
      </c>
      <c r="O18" s="280"/>
    </row>
    <row r="19" spans="1:80" ht="12.75">
      <c r="A19" s="289">
        <v>11</v>
      </c>
      <c r="B19" s="290" t="s">
        <v>162</v>
      </c>
      <c r="C19" s="291" t="s">
        <v>163</v>
      </c>
      <c r="D19" s="292" t="s">
        <v>140</v>
      </c>
      <c r="E19" s="293">
        <v>7619</v>
      </c>
      <c r="F19" s="293">
        <v>0</v>
      </c>
      <c r="G19" s="294">
        <f>E19*F19</f>
        <v>0</v>
      </c>
      <c r="H19" s="295">
        <v>0</v>
      </c>
      <c r="I19" s="296">
        <f>E19*H19</f>
        <v>0</v>
      </c>
      <c r="J19" s="295">
        <v>0</v>
      </c>
      <c r="K19" s="296">
        <f>E19*J19</f>
        <v>0</v>
      </c>
      <c r="O19" s="280">
        <v>2</v>
      </c>
      <c r="AA19" s="250">
        <v>1</v>
      </c>
      <c r="AB19" s="250">
        <v>1</v>
      </c>
      <c r="AC19" s="250">
        <v>1</v>
      </c>
      <c r="AZ19" s="250">
        <v>1</v>
      </c>
      <c r="BA19" s="250">
        <f>IF(AZ19=1,G19,0)</f>
        <v>0</v>
      </c>
      <c r="BB19" s="250">
        <f>IF(AZ19=2,G19,0)</f>
        <v>0</v>
      </c>
      <c r="BC19" s="250">
        <f>IF(AZ19=3,G19,0)</f>
        <v>0</v>
      </c>
      <c r="BD19" s="250">
        <f>IF(AZ19=4,G19,0)</f>
        <v>0</v>
      </c>
      <c r="BE19" s="250">
        <f>IF(AZ19=5,G19,0)</f>
        <v>0</v>
      </c>
      <c r="CA19" s="280">
        <v>1</v>
      </c>
      <c r="CB19" s="280">
        <v>1</v>
      </c>
    </row>
    <row r="20" spans="1:15" ht="12.75" customHeight="1">
      <c r="A20" s="297"/>
      <c r="B20" s="298"/>
      <c r="C20" s="299" t="s">
        <v>164</v>
      </c>
      <c r="D20" s="299"/>
      <c r="E20" s="300">
        <v>7619</v>
      </c>
      <c r="F20" s="301"/>
      <c r="G20" s="302"/>
      <c r="H20" s="303"/>
      <c r="I20" s="304"/>
      <c r="J20" s="305"/>
      <c r="K20" s="304"/>
      <c r="M20" s="306" t="s">
        <v>164</v>
      </c>
      <c r="O20" s="280"/>
    </row>
    <row r="21" spans="1:80" ht="12.75">
      <c r="A21" s="289">
        <v>12</v>
      </c>
      <c r="B21" s="290" t="s">
        <v>165</v>
      </c>
      <c r="C21" s="291" t="s">
        <v>166</v>
      </c>
      <c r="D21" s="292" t="s">
        <v>140</v>
      </c>
      <c r="E21" s="293">
        <v>2030.6</v>
      </c>
      <c r="F21" s="293">
        <v>0</v>
      </c>
      <c r="G21" s="294">
        <f>E21*F21</f>
        <v>0</v>
      </c>
      <c r="H21" s="295">
        <v>0</v>
      </c>
      <c r="I21" s="296">
        <f>E21*H21</f>
        <v>0</v>
      </c>
      <c r="J21" s="295">
        <v>0</v>
      </c>
      <c r="K21" s="296">
        <f>E21*J21</f>
        <v>0</v>
      </c>
      <c r="O21" s="280">
        <v>2</v>
      </c>
      <c r="AA21" s="250">
        <v>1</v>
      </c>
      <c r="AB21" s="250">
        <v>1</v>
      </c>
      <c r="AC21" s="250">
        <v>1</v>
      </c>
      <c r="AZ21" s="250">
        <v>1</v>
      </c>
      <c r="BA21" s="250">
        <f>IF(AZ21=1,G21,0)</f>
        <v>0</v>
      </c>
      <c r="BB21" s="250">
        <f>IF(AZ21=2,G21,0)</f>
        <v>0</v>
      </c>
      <c r="BC21" s="250">
        <f>IF(AZ21=3,G21,0)</f>
        <v>0</v>
      </c>
      <c r="BD21" s="250">
        <f>IF(AZ21=4,G21,0)</f>
        <v>0</v>
      </c>
      <c r="BE21" s="250">
        <f>IF(AZ21=5,G21,0)</f>
        <v>0</v>
      </c>
      <c r="CA21" s="280">
        <v>1</v>
      </c>
      <c r="CB21" s="280">
        <v>1</v>
      </c>
    </row>
    <row r="22" spans="1:57" ht="12.75">
      <c r="A22" s="307"/>
      <c r="B22" s="308" t="s">
        <v>167</v>
      </c>
      <c r="C22" s="309" t="s">
        <v>168</v>
      </c>
      <c r="D22" s="310"/>
      <c r="E22" s="311"/>
      <c r="F22" s="312"/>
      <c r="G22" s="313">
        <f>SUM(G7:G21)</f>
        <v>0</v>
      </c>
      <c r="H22" s="314"/>
      <c r="I22" s="315">
        <f>SUM(I7:I21)</f>
        <v>0.00758</v>
      </c>
      <c r="J22" s="314"/>
      <c r="K22" s="315">
        <f>SUM(K7:K21)</f>
        <v>0</v>
      </c>
      <c r="O22" s="280">
        <v>4</v>
      </c>
      <c r="BA22" s="316">
        <f>SUM(BA7:BA21)</f>
        <v>0</v>
      </c>
      <c r="BB22" s="316">
        <f>SUM(BB7:BB21)</f>
        <v>0</v>
      </c>
      <c r="BC22" s="316">
        <f>SUM(BC7:BC21)</f>
        <v>0</v>
      </c>
      <c r="BD22" s="316">
        <f>SUM(BD7:BD21)</f>
        <v>0</v>
      </c>
      <c r="BE22" s="316">
        <f>SUM(BE7:BE21)</f>
        <v>0</v>
      </c>
    </row>
    <row r="23" s="250" customFormat="1" ht="12.75"/>
    <row r="24" s="250" customFormat="1" ht="12.75"/>
    <row r="25" s="250" customFormat="1" ht="12.75"/>
    <row r="26" s="250" customFormat="1" ht="12.75"/>
    <row r="27" s="250" customFormat="1" ht="12.75"/>
    <row r="28" s="250" customFormat="1" ht="12.75"/>
    <row r="29" s="250" customFormat="1" ht="12.75"/>
    <row r="30" s="250" customFormat="1" ht="12.75"/>
    <row r="31" s="250" customFormat="1" ht="12.75"/>
    <row r="32" s="250" customFormat="1" ht="12.75"/>
    <row r="33" s="250" customFormat="1" ht="12.75"/>
    <row r="34" s="250" customFormat="1" ht="12.75"/>
    <row r="35" s="250" customFormat="1" ht="12.75"/>
    <row r="36" s="250" customFormat="1" ht="12.75"/>
    <row r="37" s="250" customFormat="1" ht="12.75"/>
    <row r="38" s="250" customFormat="1" ht="12.75"/>
    <row r="39" s="250" customFormat="1" ht="12.75"/>
    <row r="40" s="250" customFormat="1" ht="12.75"/>
    <row r="41" s="250" customFormat="1" ht="12.75"/>
    <row r="42" s="250" customFormat="1" ht="12.75"/>
    <row r="43" s="250" customFormat="1" ht="12.75"/>
    <row r="44" s="250" customFormat="1" ht="12.75"/>
    <row r="45" s="250" customFormat="1" ht="12.75"/>
    <row r="46" spans="1:7" ht="12.75">
      <c r="A46" s="305"/>
      <c r="B46" s="305"/>
      <c r="C46" s="305"/>
      <c r="D46" s="305"/>
      <c r="E46" s="305"/>
      <c r="F46" s="305"/>
      <c r="G46" s="305"/>
    </row>
    <row r="47" spans="1:7" ht="12.75">
      <c r="A47" s="305"/>
      <c r="B47" s="305"/>
      <c r="C47" s="305"/>
      <c r="D47" s="305"/>
      <c r="E47" s="305"/>
      <c r="F47" s="305"/>
      <c r="G47" s="305"/>
    </row>
    <row r="48" spans="1:7" ht="12.75">
      <c r="A48" s="305"/>
      <c r="B48" s="305"/>
      <c r="C48" s="305"/>
      <c r="D48" s="305"/>
      <c r="E48" s="305"/>
      <c r="F48" s="305"/>
      <c r="G48" s="305"/>
    </row>
    <row r="49" spans="1:7" ht="12.75">
      <c r="A49" s="305"/>
      <c r="B49" s="305"/>
      <c r="C49" s="305"/>
      <c r="D49" s="305"/>
      <c r="E49" s="305"/>
      <c r="F49" s="305"/>
      <c r="G49" s="305"/>
    </row>
    <row r="50" s="250" customFormat="1" ht="12.75"/>
    <row r="51" s="250" customFormat="1" ht="12.75"/>
    <row r="52" s="250" customFormat="1" ht="12.75"/>
    <row r="53" s="250" customFormat="1" ht="12.75"/>
    <row r="54" s="250" customFormat="1" ht="12.75"/>
    <row r="55" s="250" customFormat="1" ht="12.75"/>
    <row r="56" s="250" customFormat="1" ht="12.75"/>
    <row r="57" s="250" customFormat="1" ht="12.75"/>
    <row r="58" s="250" customFormat="1" ht="12.75"/>
    <row r="59" s="250" customFormat="1" ht="12.75"/>
    <row r="60" s="250" customFormat="1" ht="12.75"/>
    <row r="61" s="250" customFormat="1" ht="12.75"/>
    <row r="62" s="250" customFormat="1" ht="12.75"/>
    <row r="63" s="250" customFormat="1" ht="12.75"/>
    <row r="64" s="250" customFormat="1" ht="12.75"/>
    <row r="65" s="250" customFormat="1" ht="12.75"/>
    <row r="66" s="250" customFormat="1" ht="12.75"/>
    <row r="67" s="250" customFormat="1" ht="12.75"/>
    <row r="68" s="250" customFormat="1" ht="12.75"/>
    <row r="69" s="250" customFormat="1" ht="12.75"/>
    <row r="70" s="250" customFormat="1" ht="12.75"/>
    <row r="71" s="250" customFormat="1" ht="12.75"/>
    <row r="72" s="250" customFormat="1" ht="12.75"/>
    <row r="73" s="250" customFormat="1" ht="12.75"/>
    <row r="74" s="250" customFormat="1" ht="12.75"/>
    <row r="75" s="250" customFormat="1" ht="12.75"/>
    <row r="76" s="250" customFormat="1" ht="12.75"/>
    <row r="77" s="250" customFormat="1" ht="12.75"/>
    <row r="78" s="250" customFormat="1" ht="12.75"/>
    <row r="79" s="250" customFormat="1" ht="12.75"/>
    <row r="80" s="250" customFormat="1" ht="12.75"/>
    <row r="81" spans="1:2" ht="12.75">
      <c r="A81" s="317"/>
      <c r="B81" s="317"/>
    </row>
    <row r="82" spans="1:7" ht="12.75">
      <c r="A82" s="305"/>
      <c r="B82" s="305"/>
      <c r="C82" s="318"/>
      <c r="D82" s="318"/>
      <c r="E82" s="319"/>
      <c r="F82" s="318"/>
      <c r="G82" s="320"/>
    </row>
    <row r="83" spans="1:7" ht="12.75">
      <c r="A83" s="321"/>
      <c r="B83" s="321"/>
      <c r="C83" s="305"/>
      <c r="D83" s="305"/>
      <c r="E83" s="322"/>
      <c r="F83" s="305"/>
      <c r="G83" s="305"/>
    </row>
    <row r="84" spans="1:7" ht="12.75">
      <c r="A84" s="305"/>
      <c r="B84" s="305"/>
      <c r="C84" s="305"/>
      <c r="D84" s="305"/>
      <c r="E84" s="322"/>
      <c r="F84" s="305"/>
      <c r="G84" s="305"/>
    </row>
    <row r="85" spans="1:7" ht="12.75">
      <c r="A85" s="305"/>
      <c r="B85" s="305"/>
      <c r="C85" s="305"/>
      <c r="D85" s="305"/>
      <c r="E85" s="322"/>
      <c r="F85" s="305"/>
      <c r="G85" s="305"/>
    </row>
    <row r="86" spans="1:7" ht="12.75">
      <c r="A86" s="305"/>
      <c r="B86" s="305"/>
      <c r="C86" s="305"/>
      <c r="D86" s="305"/>
      <c r="E86" s="322"/>
      <c r="F86" s="305"/>
      <c r="G86" s="305"/>
    </row>
    <row r="87" spans="1:7" ht="12.75">
      <c r="A87" s="305"/>
      <c r="B87" s="305"/>
      <c r="C87" s="305"/>
      <c r="D87" s="305"/>
      <c r="E87" s="322"/>
      <c r="F87" s="305"/>
      <c r="G87" s="305"/>
    </row>
    <row r="88" spans="1:7" ht="12.75">
      <c r="A88" s="305"/>
      <c r="B88" s="305"/>
      <c r="C88" s="305"/>
      <c r="D88" s="305"/>
      <c r="E88" s="322"/>
      <c r="F88" s="305"/>
      <c r="G88" s="305"/>
    </row>
    <row r="89" spans="1:7" ht="12.75">
      <c r="A89" s="305"/>
      <c r="B89" s="305"/>
      <c r="C89" s="305"/>
      <c r="D89" s="305"/>
      <c r="E89" s="322"/>
      <c r="F89" s="305"/>
      <c r="G89" s="305"/>
    </row>
    <row r="90" spans="1:7" ht="12.75">
      <c r="A90" s="305"/>
      <c r="B90" s="305"/>
      <c r="C90" s="305"/>
      <c r="D90" s="305"/>
      <c r="E90" s="322"/>
      <c r="F90" s="305"/>
      <c r="G90" s="305"/>
    </row>
    <row r="91" spans="1:7" ht="12.75">
      <c r="A91" s="305"/>
      <c r="B91" s="305"/>
      <c r="C91" s="305"/>
      <c r="D91" s="305"/>
      <c r="E91" s="322"/>
      <c r="F91" s="305"/>
      <c r="G91" s="305"/>
    </row>
    <row r="92" spans="1:7" ht="12.75">
      <c r="A92" s="305"/>
      <c r="B92" s="305"/>
      <c r="C92" s="305"/>
      <c r="D92" s="305"/>
      <c r="E92" s="322"/>
      <c r="F92" s="305"/>
      <c r="G92" s="305"/>
    </row>
    <row r="93" spans="1:7" ht="12.75">
      <c r="A93" s="305"/>
      <c r="B93" s="305"/>
      <c r="C93" s="305"/>
      <c r="D93" s="305"/>
      <c r="E93" s="322"/>
      <c r="F93" s="305"/>
      <c r="G93" s="305"/>
    </row>
    <row r="94" spans="1:7" ht="12.75">
      <c r="A94" s="305"/>
      <c r="B94" s="305"/>
      <c r="C94" s="305"/>
      <c r="D94" s="305"/>
      <c r="E94" s="322"/>
      <c r="F94" s="305"/>
      <c r="G94" s="305"/>
    </row>
    <row r="95" spans="1:7" ht="12.75">
      <c r="A95" s="305"/>
      <c r="B95" s="305"/>
      <c r="C95" s="305"/>
      <c r="D95" s="305"/>
      <c r="E95" s="322"/>
      <c r="F95" s="305"/>
      <c r="G95" s="305"/>
    </row>
  </sheetData>
  <sheetProtection selectLockedCells="1" selectUnlockedCells="1"/>
  <mergeCells count="6">
    <mergeCell ref="A1:G1"/>
    <mergeCell ref="A3:B3"/>
    <mergeCell ref="A4:B4"/>
    <mergeCell ref="E4:G4"/>
    <mergeCell ref="C18:D18"/>
    <mergeCell ref="C20:D20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showGridLines="0" workbookViewId="0" topLeftCell="A10">
      <selection activeCell="A10" sqref="A10"/>
    </sheetView>
  </sheetViews>
  <sheetFormatPr defaultColWidth="9.14062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97" t="s">
        <v>66</v>
      </c>
      <c r="B1" s="97"/>
      <c r="C1" s="97"/>
      <c r="D1" s="97"/>
      <c r="E1" s="97"/>
      <c r="F1" s="97"/>
      <c r="G1" s="97"/>
    </row>
    <row r="2" spans="1:7" ht="12.75" customHeight="1">
      <c r="A2" s="98" t="s">
        <v>67</v>
      </c>
      <c r="B2" s="99"/>
      <c r="C2" s="100"/>
      <c r="D2" s="100"/>
      <c r="E2" s="101"/>
      <c r="F2" s="102" t="s">
        <v>68</v>
      </c>
      <c r="G2" s="103"/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69</v>
      </c>
      <c r="B4" s="105"/>
      <c r="C4" s="106"/>
      <c r="D4" s="106"/>
      <c r="E4" s="107"/>
      <c r="F4" s="108" t="s">
        <v>70</v>
      </c>
      <c r="G4" s="111"/>
    </row>
    <row r="5" spans="1:7" ht="12.75" customHeight="1">
      <c r="A5" s="112" t="s">
        <v>25</v>
      </c>
      <c r="B5" s="113"/>
      <c r="C5" s="114" t="s">
        <v>26</v>
      </c>
      <c r="D5" s="115"/>
      <c r="E5" s="113"/>
      <c r="F5" s="108" t="s">
        <v>71</v>
      </c>
      <c r="G5" s="109"/>
    </row>
    <row r="6" spans="1:15" ht="12.75" customHeight="1">
      <c r="A6" s="110" t="s">
        <v>72</v>
      </c>
      <c r="B6" s="105"/>
      <c r="C6" s="106"/>
      <c r="D6" s="106"/>
      <c r="E6" s="107"/>
      <c r="F6" s="116" t="s">
        <v>73</v>
      </c>
      <c r="G6" s="117"/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74</v>
      </c>
      <c r="G7" s="117">
        <f>IF(G6=0,0,ROUND((F30+F32)/G6,1))</f>
        <v>0</v>
      </c>
    </row>
    <row r="8" spans="1:9" ht="12.75">
      <c r="A8" s="124" t="s">
        <v>75</v>
      </c>
      <c r="B8" s="108"/>
      <c r="C8" s="125" t="s">
        <v>76</v>
      </c>
      <c r="D8" s="125"/>
      <c r="E8" s="125"/>
      <c r="F8" s="126" t="s">
        <v>77</v>
      </c>
      <c r="G8" s="127"/>
      <c r="H8" s="128"/>
      <c r="I8" s="129"/>
    </row>
    <row r="9" spans="1:8" ht="12.75">
      <c r="A9" s="124" t="s">
        <v>78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79</v>
      </c>
      <c r="B10" s="108"/>
      <c r="C10" s="132" t="s">
        <v>80</v>
      </c>
      <c r="D10" s="132"/>
      <c r="E10" s="132"/>
      <c r="F10" s="133"/>
      <c r="G10" s="134"/>
      <c r="H10" s="135"/>
    </row>
    <row r="11" spans="1:57" ht="13.5" customHeight="1">
      <c r="A11" s="124" t="s">
        <v>81</v>
      </c>
      <c r="B11" s="108"/>
      <c r="C11" s="132"/>
      <c r="D11" s="132"/>
      <c r="E11" s="132"/>
      <c r="F11" s="136" t="s">
        <v>82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83</v>
      </c>
      <c r="B12" s="105"/>
      <c r="C12" s="140"/>
      <c r="D12" s="140"/>
      <c r="E12" s="140"/>
      <c r="F12" s="141" t="s">
        <v>84</v>
      </c>
      <c r="G12" s="142"/>
      <c r="H12" s="131"/>
    </row>
    <row r="13" spans="1:8" ht="28.5" customHeight="1">
      <c r="A13" s="143" t="s">
        <v>85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86</v>
      </c>
      <c r="B14" s="145"/>
      <c r="C14" s="146"/>
      <c r="D14" s="147" t="s">
        <v>87</v>
      </c>
      <c r="E14" s="147"/>
      <c r="F14" s="147"/>
      <c r="G14" s="147"/>
    </row>
    <row r="15" spans="1:7" ht="15.75" customHeight="1">
      <c r="A15" s="148"/>
      <c r="B15" s="149" t="s">
        <v>88</v>
      </c>
      <c r="C15" s="150">
        <f>'0002  Rek'!E10</f>
        <v>0</v>
      </c>
      <c r="D15" s="151">
        <f>'0002  Rek'!A15</f>
        <v>0</v>
      </c>
      <c r="E15" s="152"/>
      <c r="F15" s="153"/>
      <c r="G15" s="150">
        <f>'0002  Rek'!I15</f>
        <v>0</v>
      </c>
    </row>
    <row r="16" spans="1:7" ht="15.75" customHeight="1">
      <c r="A16" s="148" t="s">
        <v>89</v>
      </c>
      <c r="B16" s="154" t="s">
        <v>90</v>
      </c>
      <c r="C16" s="155">
        <f>'0002  Rek'!F10</f>
        <v>0</v>
      </c>
      <c r="D16" s="104">
        <f>'0002  Rek'!A16</f>
        <v>0</v>
      </c>
      <c r="E16" s="156"/>
      <c r="F16" s="157"/>
      <c r="G16" s="155">
        <f>'0002  Rek'!I16</f>
        <v>0</v>
      </c>
    </row>
    <row r="17" spans="1:7" ht="15.75" customHeight="1">
      <c r="A17" s="148" t="s">
        <v>91</v>
      </c>
      <c r="B17" s="154" t="s">
        <v>92</v>
      </c>
      <c r="C17" s="155">
        <f>'0002  Rek'!H10</f>
        <v>0</v>
      </c>
      <c r="D17" s="104">
        <f>'0002  Rek'!A17</f>
        <v>0</v>
      </c>
      <c r="E17" s="156"/>
      <c r="F17" s="157"/>
      <c r="G17" s="155">
        <f>'0002  Rek'!I17</f>
        <v>0</v>
      </c>
    </row>
    <row r="18" spans="1:7" ht="15.75" customHeight="1">
      <c r="A18" s="158" t="s">
        <v>93</v>
      </c>
      <c r="B18" s="159" t="s">
        <v>94</v>
      </c>
      <c r="C18" s="155">
        <f>'0002  Rek'!G10</f>
        <v>0</v>
      </c>
      <c r="D18" s="104">
        <f>'0002  Rek'!A18</f>
        <v>0</v>
      </c>
      <c r="E18" s="156"/>
      <c r="F18" s="157"/>
      <c r="G18" s="155">
        <f>'0002  Rek'!I18</f>
        <v>0</v>
      </c>
    </row>
    <row r="19" spans="1:7" ht="15.75" customHeight="1">
      <c r="A19" s="160" t="s">
        <v>95</v>
      </c>
      <c r="B19" s="149"/>
      <c r="C19" s="155">
        <f>SUM(C15:C18)</f>
        <v>0</v>
      </c>
      <c r="D19" s="104">
        <f>'0002  Rek'!A19</f>
        <v>0</v>
      </c>
      <c r="E19" s="156"/>
      <c r="F19" s="157"/>
      <c r="G19" s="155">
        <f>'0002  Rek'!I19</f>
        <v>0</v>
      </c>
    </row>
    <row r="20" spans="1:7" ht="15.75" customHeight="1">
      <c r="A20" s="104"/>
      <c r="B20" s="154"/>
      <c r="C20" s="155"/>
      <c r="D20" s="104">
        <f>'0002  Rek'!A20</f>
        <v>0</v>
      </c>
      <c r="E20" s="156"/>
      <c r="F20" s="157"/>
      <c r="G20" s="155">
        <f>'0002  Rek'!I20</f>
        <v>0</v>
      </c>
    </row>
    <row r="21" spans="1:7" ht="15.75" customHeight="1">
      <c r="A21" s="104" t="s">
        <v>39</v>
      </c>
      <c r="B21" s="154"/>
      <c r="C21" s="155">
        <f>'0002  Rek'!I10</f>
        <v>0</v>
      </c>
      <c r="D21" s="104">
        <f>'0002  Rek'!A21</f>
        <v>0</v>
      </c>
      <c r="E21" s="156"/>
      <c r="F21" s="157"/>
      <c r="G21" s="155">
        <f>'0002  Rek'!I21</f>
        <v>0</v>
      </c>
    </row>
    <row r="22" spans="1:7" ht="15.75" customHeight="1">
      <c r="A22" s="161" t="s">
        <v>96</v>
      </c>
      <c r="B22" s="131"/>
      <c r="C22" s="155">
        <f>C19+C21</f>
        <v>0</v>
      </c>
      <c r="D22" s="104" t="s">
        <v>97</v>
      </c>
      <c r="E22" s="156"/>
      <c r="F22" s="157"/>
      <c r="G22" s="155">
        <f>G23-SUM(G15:G21)</f>
        <v>0</v>
      </c>
    </row>
    <row r="23" spans="1:7" ht="15.75" customHeight="1">
      <c r="A23" s="162" t="s">
        <v>98</v>
      </c>
      <c r="B23" s="162"/>
      <c r="C23" s="163">
        <f>C22+G23</f>
        <v>0</v>
      </c>
      <c r="D23" s="164" t="s">
        <v>99</v>
      </c>
      <c r="E23" s="165"/>
      <c r="F23" s="166"/>
      <c r="G23" s="155">
        <f>'0002  Rek'!H23</f>
        <v>0</v>
      </c>
    </row>
    <row r="24" spans="1:7" ht="12.75">
      <c r="A24" s="167" t="s">
        <v>100</v>
      </c>
      <c r="B24" s="168"/>
      <c r="C24" s="169"/>
      <c r="D24" s="168" t="s">
        <v>101</v>
      </c>
      <c r="E24" s="168"/>
      <c r="F24" s="170" t="s">
        <v>102</v>
      </c>
      <c r="G24" s="171"/>
    </row>
    <row r="25" spans="1:7" ht="12.75">
      <c r="A25" s="161" t="s">
        <v>103</v>
      </c>
      <c r="B25" s="131"/>
      <c r="C25" s="172"/>
      <c r="D25" s="131" t="s">
        <v>103</v>
      </c>
      <c r="F25" s="173" t="s">
        <v>103</v>
      </c>
      <c r="G25" s="174"/>
    </row>
    <row r="26" spans="1:7" ht="37.5" customHeight="1">
      <c r="A26" s="161" t="s">
        <v>104</v>
      </c>
      <c r="B26" s="175"/>
      <c r="C26" s="172"/>
      <c r="D26" s="131" t="s">
        <v>104</v>
      </c>
      <c r="F26" s="173" t="s">
        <v>104</v>
      </c>
      <c r="G26" s="174"/>
    </row>
    <row r="27" spans="1:7" ht="12.75">
      <c r="A27" s="161"/>
      <c r="B27" s="176"/>
      <c r="C27" s="172"/>
      <c r="D27" s="131"/>
      <c r="F27" s="173"/>
      <c r="G27" s="174"/>
    </row>
    <row r="28" spans="1:7" ht="12.75">
      <c r="A28" s="161" t="s">
        <v>105</v>
      </c>
      <c r="B28" s="131"/>
      <c r="C28" s="172"/>
      <c r="D28" s="173" t="s">
        <v>106</v>
      </c>
      <c r="E28" s="172"/>
      <c r="F28" s="177" t="s">
        <v>106</v>
      </c>
      <c r="G28" s="174"/>
    </row>
    <row r="29" spans="1:7" ht="69" customHeight="1">
      <c r="A29" s="161"/>
      <c r="B29" s="131"/>
      <c r="C29" s="178"/>
      <c r="D29" s="179"/>
      <c r="E29" s="178"/>
      <c r="F29" s="131"/>
      <c r="G29" s="174"/>
    </row>
    <row r="30" spans="1:7" ht="12.75">
      <c r="A30" s="104" t="s">
        <v>15</v>
      </c>
      <c r="B30" s="154"/>
      <c r="C30" s="180">
        <v>21</v>
      </c>
      <c r="D30" s="154" t="s">
        <v>107</v>
      </c>
      <c r="E30" s="157"/>
      <c r="F30" s="181">
        <f>C23-F32</f>
        <v>0</v>
      </c>
      <c r="G30" s="181"/>
    </row>
    <row r="31" spans="1:7" ht="12.75">
      <c r="A31" s="104" t="s">
        <v>108</v>
      </c>
      <c r="B31" s="154"/>
      <c r="C31" s="180">
        <f>C30</f>
        <v>21</v>
      </c>
      <c r="D31" s="154" t="s">
        <v>109</v>
      </c>
      <c r="E31" s="157"/>
      <c r="F31" s="181">
        <f>ROUND(PRODUCT(F30,C31/100),0)</f>
        <v>0</v>
      </c>
      <c r="G31" s="181"/>
    </row>
    <row r="32" spans="1:7" ht="12.75">
      <c r="A32" s="104" t="s">
        <v>15</v>
      </c>
      <c r="B32" s="182"/>
      <c r="C32" s="183">
        <v>0</v>
      </c>
      <c r="D32" s="154" t="s">
        <v>109</v>
      </c>
      <c r="E32" s="184"/>
      <c r="F32" s="181">
        <v>0</v>
      </c>
      <c r="G32" s="181"/>
    </row>
    <row r="33" spans="1:7" ht="12.75">
      <c r="A33" s="185" t="s">
        <v>108</v>
      </c>
      <c r="B33" s="154"/>
      <c r="C33" s="180">
        <f>C32</f>
        <v>0</v>
      </c>
      <c r="D33" s="182" t="s">
        <v>109</v>
      </c>
      <c r="E33" s="157"/>
      <c r="F33" s="181">
        <f>ROUND(PRODUCT(F32,C33/100),0)</f>
        <v>0</v>
      </c>
      <c r="G33" s="181"/>
    </row>
    <row r="34" spans="1:7" s="190" customFormat="1" ht="19.5" customHeight="1">
      <c r="A34" s="186" t="s">
        <v>110</v>
      </c>
      <c r="B34" s="187"/>
      <c r="C34" s="187"/>
      <c r="D34" s="187"/>
      <c r="E34" s="188"/>
      <c r="F34" s="189">
        <f>ROUND(SUM(F30:F33),0)</f>
        <v>0</v>
      </c>
      <c r="G34" s="189"/>
    </row>
    <row r="36" spans="1:8" ht="12.75">
      <c r="A36" s="2" t="s">
        <v>111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1"/>
      <c r="C37" s="191"/>
      <c r="D37" s="191"/>
      <c r="E37" s="191"/>
      <c r="F37" s="191"/>
      <c r="G37" s="191"/>
      <c r="H37" s="1" t="s">
        <v>2</v>
      </c>
    </row>
    <row r="38" spans="1:8" ht="12.75" customHeight="1">
      <c r="A38" s="192"/>
      <c r="B38" s="191"/>
      <c r="C38" s="191"/>
      <c r="D38" s="191"/>
      <c r="E38" s="191"/>
      <c r="F38" s="191"/>
      <c r="G38" s="191"/>
      <c r="H38" s="1" t="s">
        <v>2</v>
      </c>
    </row>
    <row r="39" spans="1:8" ht="12.75">
      <c r="A39" s="192"/>
      <c r="B39" s="191"/>
      <c r="C39" s="191"/>
      <c r="D39" s="191"/>
      <c r="E39" s="191"/>
      <c r="F39" s="191"/>
      <c r="G39" s="191"/>
      <c r="H39" s="1" t="s">
        <v>2</v>
      </c>
    </row>
    <row r="40" spans="1:8" ht="12.75">
      <c r="A40" s="192"/>
      <c r="B40" s="191"/>
      <c r="C40" s="191"/>
      <c r="D40" s="191"/>
      <c r="E40" s="191"/>
      <c r="F40" s="191"/>
      <c r="G40" s="191"/>
      <c r="H40" s="1" t="s">
        <v>2</v>
      </c>
    </row>
    <row r="41" spans="1:8" ht="12.75">
      <c r="A41" s="192"/>
      <c r="B41" s="191"/>
      <c r="C41" s="191"/>
      <c r="D41" s="191"/>
      <c r="E41" s="191"/>
      <c r="F41" s="191"/>
      <c r="G41" s="191"/>
      <c r="H41" s="1" t="s">
        <v>2</v>
      </c>
    </row>
    <row r="42" spans="1:8" ht="12.75">
      <c r="A42" s="192"/>
      <c r="B42" s="191"/>
      <c r="C42" s="191"/>
      <c r="D42" s="191"/>
      <c r="E42" s="191"/>
      <c r="F42" s="191"/>
      <c r="G42" s="191"/>
      <c r="H42" s="1" t="s">
        <v>2</v>
      </c>
    </row>
    <row r="43" spans="1:8" ht="12.75">
      <c r="A43" s="192"/>
      <c r="B43" s="191"/>
      <c r="C43" s="191"/>
      <c r="D43" s="191"/>
      <c r="E43" s="191"/>
      <c r="F43" s="191"/>
      <c r="G43" s="191"/>
      <c r="H43" s="1" t="s">
        <v>2</v>
      </c>
    </row>
    <row r="44" spans="1:8" ht="12.75" customHeight="1">
      <c r="A44" s="192"/>
      <c r="B44" s="191"/>
      <c r="C44" s="191"/>
      <c r="D44" s="191"/>
      <c r="E44" s="191"/>
      <c r="F44" s="191"/>
      <c r="G44" s="191"/>
      <c r="H44" s="1" t="s">
        <v>2</v>
      </c>
    </row>
    <row r="45" spans="1:8" ht="12.75" customHeight="1">
      <c r="A45" s="192"/>
      <c r="B45" s="191"/>
      <c r="C45" s="191"/>
      <c r="D45" s="191"/>
      <c r="E45" s="191"/>
      <c r="F45" s="191"/>
      <c r="G45" s="191"/>
      <c r="H45" s="1" t="s">
        <v>2</v>
      </c>
    </row>
    <row r="46" spans="2:7" ht="12.75" customHeight="1">
      <c r="B46" s="193"/>
      <c r="C46" s="193"/>
      <c r="D46" s="193"/>
      <c r="E46" s="193"/>
      <c r="F46" s="193"/>
      <c r="G46" s="193"/>
    </row>
    <row r="47" spans="2:7" ht="12.75" customHeight="1">
      <c r="B47" s="193"/>
      <c r="C47" s="193"/>
      <c r="D47" s="193"/>
      <c r="E47" s="193"/>
      <c r="F47" s="193"/>
      <c r="G47" s="193"/>
    </row>
    <row r="48" spans="2:7" ht="12.75" customHeight="1">
      <c r="B48" s="193"/>
      <c r="C48" s="193"/>
      <c r="D48" s="193"/>
      <c r="E48" s="193"/>
      <c r="F48" s="193"/>
      <c r="G48" s="193"/>
    </row>
    <row r="49" spans="2:7" ht="12.75" customHeight="1">
      <c r="B49" s="193"/>
      <c r="C49" s="193"/>
      <c r="D49" s="193"/>
      <c r="E49" s="193"/>
      <c r="F49" s="193"/>
      <c r="G49" s="193"/>
    </row>
    <row r="50" spans="2:7" ht="12.75" customHeight="1">
      <c r="B50" s="193"/>
      <c r="C50" s="193"/>
      <c r="D50" s="193"/>
      <c r="E50" s="193"/>
      <c r="F50" s="193"/>
      <c r="G50" s="193"/>
    </row>
    <row r="51" spans="2:7" ht="12.75" customHeight="1">
      <c r="B51" s="193"/>
      <c r="C51" s="193"/>
      <c r="D51" s="193"/>
      <c r="E51" s="193"/>
      <c r="F51" s="193"/>
      <c r="G51" s="193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94" t="s">
        <v>3</v>
      </c>
      <c r="B1" s="194"/>
      <c r="C1" s="195" t="s">
        <v>112</v>
      </c>
      <c r="D1" s="196"/>
      <c r="E1" s="197"/>
      <c r="F1" s="196"/>
      <c r="G1" s="198" t="s">
        <v>113</v>
      </c>
      <c r="H1" s="199"/>
      <c r="I1" s="200"/>
    </row>
    <row r="2" spans="1:9" ht="12.75">
      <c r="A2" s="201" t="s">
        <v>114</v>
      </c>
      <c r="B2" s="201"/>
      <c r="C2" s="202" t="s">
        <v>169</v>
      </c>
      <c r="D2" s="203"/>
      <c r="E2" s="204"/>
      <c r="F2" s="203"/>
      <c r="G2" s="205"/>
      <c r="H2" s="205"/>
      <c r="I2" s="205"/>
    </row>
    <row r="3" ht="12.75">
      <c r="F3" s="131"/>
    </row>
    <row r="4" spans="1:9" ht="19.5" customHeight="1">
      <c r="A4" s="206" t="s">
        <v>116</v>
      </c>
      <c r="B4" s="206"/>
      <c r="C4" s="206"/>
      <c r="D4" s="206"/>
      <c r="E4" s="206"/>
      <c r="F4" s="206"/>
      <c r="G4" s="206"/>
      <c r="H4" s="206"/>
      <c r="I4" s="206"/>
    </row>
    <row r="6" spans="1:9" s="131" customFormat="1" ht="12.75">
      <c r="A6" s="207"/>
      <c r="B6" s="208" t="s">
        <v>117</v>
      </c>
      <c r="C6" s="208"/>
      <c r="D6" s="147"/>
      <c r="E6" s="209" t="s">
        <v>35</v>
      </c>
      <c r="F6" s="210" t="s">
        <v>36</v>
      </c>
      <c r="G6" s="210" t="s">
        <v>37</v>
      </c>
      <c r="H6" s="210" t="s">
        <v>38</v>
      </c>
      <c r="I6" s="211" t="s">
        <v>39</v>
      </c>
    </row>
    <row r="7" spans="1:9" s="131" customFormat="1" ht="12.75">
      <c r="A7" s="212">
        <f>'0002  Pol'!B7</f>
        <v>0</v>
      </c>
      <c r="B7" s="66">
        <f>'0002  Pol'!C7</f>
        <v>0</v>
      </c>
      <c r="D7" s="213"/>
      <c r="E7" s="214">
        <f>'0002  Pol'!BA18</f>
        <v>0</v>
      </c>
      <c r="F7" s="215">
        <f>'0002  Pol'!BB18</f>
        <v>0</v>
      </c>
      <c r="G7" s="215">
        <f>'0002  Pol'!BC18</f>
        <v>0</v>
      </c>
      <c r="H7" s="215">
        <f>'0002  Pol'!BD18</f>
        <v>0</v>
      </c>
      <c r="I7" s="216">
        <f>'0002  Pol'!BE18</f>
        <v>0</v>
      </c>
    </row>
    <row r="8" spans="1:9" s="131" customFormat="1" ht="12.75">
      <c r="A8" s="212">
        <f>'0002  Pol'!B19</f>
        <v>0</v>
      </c>
      <c r="B8" s="66">
        <f>'0002  Pol'!C19</f>
        <v>0</v>
      </c>
      <c r="D8" s="213"/>
      <c r="E8" s="214">
        <f>'0002  Pol'!BA22</f>
        <v>0</v>
      </c>
      <c r="F8" s="215">
        <f>'0002  Pol'!BB22</f>
        <v>0</v>
      </c>
      <c r="G8" s="215">
        <f>'0002  Pol'!BC22</f>
        <v>0</v>
      </c>
      <c r="H8" s="215">
        <f>'0002  Pol'!BD22</f>
        <v>0</v>
      </c>
      <c r="I8" s="216">
        <f>'0002  Pol'!BE22</f>
        <v>0</v>
      </c>
    </row>
    <row r="9" spans="1:9" s="131" customFormat="1" ht="12.75">
      <c r="A9" s="212">
        <f>'0002  Pol'!B23</f>
        <v>0</v>
      </c>
      <c r="B9" s="66">
        <f>'0002  Pol'!C23</f>
        <v>0</v>
      </c>
      <c r="D9" s="213"/>
      <c r="E9" s="214">
        <f>'0002  Pol'!BA25</f>
        <v>0</v>
      </c>
      <c r="F9" s="215">
        <f>'0002  Pol'!BB25</f>
        <v>0</v>
      </c>
      <c r="G9" s="215">
        <f>'0002  Pol'!BC25</f>
        <v>0</v>
      </c>
      <c r="H9" s="215">
        <f>'0002  Pol'!BD25</f>
        <v>0</v>
      </c>
      <c r="I9" s="216">
        <f>'0002  Pol'!BE25</f>
        <v>0</v>
      </c>
    </row>
    <row r="10" spans="1:9" s="14" customFormat="1" ht="12.75">
      <c r="A10" s="217"/>
      <c r="B10" s="218" t="s">
        <v>118</v>
      </c>
      <c r="C10" s="218"/>
      <c r="D10" s="219"/>
      <c r="E10" s="220">
        <f>SUM(E7:E9)</f>
        <v>0</v>
      </c>
      <c r="F10" s="221">
        <f>SUM(F7:F9)</f>
        <v>0</v>
      </c>
      <c r="G10" s="221">
        <f>SUM(G7:G9)</f>
        <v>0</v>
      </c>
      <c r="H10" s="221">
        <f>SUM(H7:H9)</f>
        <v>0</v>
      </c>
      <c r="I10" s="222">
        <f>SUM(I7:I9)</f>
        <v>0</v>
      </c>
    </row>
    <row r="11" spans="1:9" ht="12.7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57" ht="19.5" customHeight="1">
      <c r="A12" s="223" t="s">
        <v>119</v>
      </c>
      <c r="B12" s="223"/>
      <c r="C12" s="223"/>
      <c r="D12" s="223"/>
      <c r="E12" s="223"/>
      <c r="F12" s="223"/>
      <c r="G12" s="223"/>
      <c r="H12" s="223"/>
      <c r="I12" s="223"/>
      <c r="BA12" s="138"/>
      <c r="BB12" s="138"/>
      <c r="BC12" s="138"/>
      <c r="BD12" s="138"/>
      <c r="BE12" s="138"/>
    </row>
    <row r="14" spans="1:9" ht="12.75">
      <c r="A14" s="167" t="s">
        <v>120</v>
      </c>
      <c r="B14" s="168"/>
      <c r="C14" s="168"/>
      <c r="D14" s="224"/>
      <c r="E14" s="225" t="s">
        <v>121</v>
      </c>
      <c r="F14" s="226" t="s">
        <v>16</v>
      </c>
      <c r="G14" s="227" t="s">
        <v>122</v>
      </c>
      <c r="H14" s="228"/>
      <c r="I14" s="229" t="s">
        <v>121</v>
      </c>
    </row>
    <row r="15" spans="1:53" ht="12.75">
      <c r="A15" s="160" t="s">
        <v>58</v>
      </c>
      <c r="B15" s="149"/>
      <c r="C15" s="149"/>
      <c r="D15" s="230"/>
      <c r="E15" s="231"/>
      <c r="F15" s="232"/>
      <c r="G15" s="233">
        <v>0</v>
      </c>
      <c r="H15" s="234"/>
      <c r="I15" s="235">
        <f>E15+F15*G15/100</f>
        <v>0</v>
      </c>
      <c r="BA15" s="1">
        <v>0</v>
      </c>
    </row>
    <row r="16" spans="1:53" ht="12.75">
      <c r="A16" s="104" t="s">
        <v>59</v>
      </c>
      <c r="B16" s="154"/>
      <c r="C16" s="154"/>
      <c r="D16" s="236"/>
      <c r="E16" s="237"/>
      <c r="F16" s="232"/>
      <c r="G16" s="238">
        <v>0</v>
      </c>
      <c r="H16" s="239"/>
      <c r="I16" s="240">
        <f>E16+F16*G16/100</f>
        <v>0</v>
      </c>
      <c r="BA16" s="1">
        <v>0</v>
      </c>
    </row>
    <row r="17" spans="1:53" ht="12.75">
      <c r="A17" s="104" t="s">
        <v>60</v>
      </c>
      <c r="B17" s="154"/>
      <c r="C17" s="154"/>
      <c r="D17" s="236"/>
      <c r="E17" s="237"/>
      <c r="F17" s="232"/>
      <c r="G17" s="238">
        <v>0</v>
      </c>
      <c r="H17" s="239"/>
      <c r="I17" s="240">
        <f>E17+F17*G17/100</f>
        <v>0</v>
      </c>
      <c r="BA17" s="1">
        <v>0</v>
      </c>
    </row>
    <row r="18" spans="1:53" ht="12.75">
      <c r="A18" s="104" t="s">
        <v>61</v>
      </c>
      <c r="B18" s="154"/>
      <c r="C18" s="154"/>
      <c r="D18" s="236"/>
      <c r="E18" s="237"/>
      <c r="F18" s="232"/>
      <c r="G18" s="238">
        <v>0</v>
      </c>
      <c r="H18" s="239"/>
      <c r="I18" s="240">
        <f>E18+F18*G18/100</f>
        <v>0</v>
      </c>
      <c r="BA18" s="1">
        <v>0</v>
      </c>
    </row>
    <row r="19" spans="1:53" ht="12.75">
      <c r="A19" s="104" t="s">
        <v>62</v>
      </c>
      <c r="B19" s="154"/>
      <c r="C19" s="154"/>
      <c r="D19" s="236"/>
      <c r="E19" s="237"/>
      <c r="F19" s="232"/>
      <c r="G19" s="238">
        <v>0</v>
      </c>
      <c r="H19" s="239"/>
      <c r="I19" s="240">
        <f>E19+F19*G19/100</f>
        <v>0</v>
      </c>
      <c r="BA19" s="1">
        <v>1</v>
      </c>
    </row>
    <row r="20" spans="1:53" ht="12.75">
      <c r="A20" s="104" t="s">
        <v>63</v>
      </c>
      <c r="B20" s="154"/>
      <c r="C20" s="154"/>
      <c r="D20" s="236"/>
      <c r="E20" s="237"/>
      <c r="F20" s="232"/>
      <c r="G20" s="238">
        <v>0</v>
      </c>
      <c r="H20" s="239"/>
      <c r="I20" s="240">
        <f>E20+F20*G20/100</f>
        <v>0</v>
      </c>
      <c r="BA20" s="1">
        <v>1</v>
      </c>
    </row>
    <row r="21" spans="1:53" ht="12.75">
      <c r="A21" s="104" t="s">
        <v>64</v>
      </c>
      <c r="B21" s="154"/>
      <c r="C21" s="154"/>
      <c r="D21" s="236"/>
      <c r="E21" s="237"/>
      <c r="F21" s="232"/>
      <c r="G21" s="238">
        <v>0</v>
      </c>
      <c r="H21" s="239"/>
      <c r="I21" s="240">
        <f>E21+F21*G21/100</f>
        <v>0</v>
      </c>
      <c r="BA21" s="1">
        <v>2</v>
      </c>
    </row>
    <row r="22" spans="1:53" ht="12.75">
      <c r="A22" s="104" t="s">
        <v>65</v>
      </c>
      <c r="B22" s="154"/>
      <c r="C22" s="154"/>
      <c r="D22" s="236"/>
      <c r="E22" s="237"/>
      <c r="F22" s="232"/>
      <c r="G22" s="238">
        <v>0</v>
      </c>
      <c r="H22" s="239"/>
      <c r="I22" s="240">
        <f>E22+F22*G22/100</f>
        <v>0</v>
      </c>
      <c r="BA22" s="1">
        <v>2</v>
      </c>
    </row>
    <row r="23" spans="1:9" ht="12.75">
      <c r="A23" s="241"/>
      <c r="B23" s="242" t="s">
        <v>123</v>
      </c>
      <c r="C23" s="243"/>
      <c r="D23" s="244"/>
      <c r="E23" s="245"/>
      <c r="F23" s="246"/>
      <c r="G23" s="246"/>
      <c r="H23" s="247">
        <f>SUM(I15:I22)</f>
        <v>0</v>
      </c>
      <c r="I23" s="247"/>
    </row>
    <row r="25" spans="2:9" ht="12.75">
      <c r="B25" s="14"/>
      <c r="F25" s="248"/>
      <c r="G25" s="249"/>
      <c r="H25" s="249"/>
      <c r="I25" s="50"/>
    </row>
    <row r="26" spans="6:9" ht="12.75">
      <c r="F26" s="248"/>
      <c r="G26" s="249"/>
      <c r="H26" s="249"/>
      <c r="I26" s="50"/>
    </row>
    <row r="27" spans="6:9" ht="12.75">
      <c r="F27" s="248"/>
      <c r="G27" s="249"/>
      <c r="H27" s="249"/>
      <c r="I27" s="50"/>
    </row>
    <row r="28" spans="6:9" ht="12.75">
      <c r="F28" s="248"/>
      <c r="G28" s="249"/>
      <c r="H28" s="249"/>
      <c r="I28" s="50"/>
    </row>
    <row r="29" spans="6:9" ht="12.75">
      <c r="F29" s="248"/>
      <c r="G29" s="249"/>
      <c r="H29" s="249"/>
      <c r="I29" s="50"/>
    </row>
    <row r="30" spans="6:9" ht="12.75">
      <c r="F30" s="248"/>
      <c r="G30" s="249"/>
      <c r="H30" s="249"/>
      <c r="I30" s="50"/>
    </row>
    <row r="31" spans="6:9" ht="12.75">
      <c r="F31" s="248"/>
      <c r="G31" s="249"/>
      <c r="H31" s="249"/>
      <c r="I31" s="50"/>
    </row>
    <row r="32" spans="6:9" ht="12.75">
      <c r="F32" s="248"/>
      <c r="G32" s="249"/>
      <c r="H32" s="249"/>
      <c r="I32" s="50"/>
    </row>
    <row r="33" spans="6:9" ht="12.75">
      <c r="F33" s="248"/>
      <c r="G33" s="249"/>
      <c r="H33" s="249"/>
      <c r="I33" s="50"/>
    </row>
    <row r="34" spans="6:9" ht="12.75">
      <c r="F34" s="248"/>
      <c r="G34" s="249"/>
      <c r="H34" s="249"/>
      <c r="I34" s="50"/>
    </row>
    <row r="35" spans="6:9" ht="12.75">
      <c r="F35" s="248"/>
      <c r="G35" s="249"/>
      <c r="H35" s="249"/>
      <c r="I35" s="50"/>
    </row>
    <row r="36" spans="6:9" ht="12.75">
      <c r="F36" s="248"/>
      <c r="G36" s="249"/>
      <c r="H36" s="249"/>
      <c r="I36" s="50"/>
    </row>
    <row r="37" spans="6:9" ht="12.75">
      <c r="F37" s="248"/>
      <c r="G37" s="249"/>
      <c r="H37" s="249"/>
      <c r="I37" s="50"/>
    </row>
    <row r="38" spans="6:9" ht="12.75">
      <c r="F38" s="248"/>
      <c r="G38" s="249"/>
      <c r="H38" s="249"/>
      <c r="I38" s="50"/>
    </row>
    <row r="39" spans="6:9" ht="12.75">
      <c r="F39" s="248"/>
      <c r="G39" s="249"/>
      <c r="H39" s="249"/>
      <c r="I39" s="50"/>
    </row>
    <row r="40" spans="6:9" ht="12.75">
      <c r="F40" s="248"/>
      <c r="G40" s="249"/>
      <c r="H40" s="249"/>
      <c r="I40" s="50"/>
    </row>
    <row r="41" spans="6:9" ht="12.75">
      <c r="F41" s="248"/>
      <c r="G41" s="249"/>
      <c r="H41" s="249"/>
      <c r="I41" s="50"/>
    </row>
    <row r="42" spans="6:9" ht="12.75">
      <c r="F42" s="248"/>
      <c r="G42" s="249"/>
      <c r="H42" s="249"/>
      <c r="I42" s="50"/>
    </row>
    <row r="43" spans="6:9" ht="12.75">
      <c r="F43" s="248"/>
      <c r="G43" s="249"/>
      <c r="H43" s="249"/>
      <c r="I43" s="50"/>
    </row>
    <row r="44" spans="6:9" ht="12.75">
      <c r="F44" s="248"/>
      <c r="G44" s="249"/>
      <c r="H44" s="249"/>
      <c r="I44" s="50"/>
    </row>
    <row r="45" spans="6:9" ht="12.75">
      <c r="F45" s="248"/>
      <c r="G45" s="249"/>
      <c r="H45" s="249"/>
      <c r="I45" s="50"/>
    </row>
    <row r="46" spans="6:9" ht="12.75">
      <c r="F46" s="248"/>
      <c r="G46" s="249"/>
      <c r="H46" s="249"/>
      <c r="I46" s="50"/>
    </row>
    <row r="47" spans="6:9" ht="12.75">
      <c r="F47" s="248"/>
      <c r="G47" s="249"/>
      <c r="H47" s="249"/>
      <c r="I47" s="50"/>
    </row>
    <row r="48" spans="6:9" ht="12.75">
      <c r="F48" s="248"/>
      <c r="G48" s="249"/>
      <c r="H48" s="249"/>
      <c r="I48" s="50"/>
    </row>
    <row r="49" spans="6:9" ht="12.75">
      <c r="F49" s="248"/>
      <c r="G49" s="249"/>
      <c r="H49" s="249"/>
      <c r="I49" s="50"/>
    </row>
    <row r="50" spans="6:9" ht="12.75">
      <c r="F50" s="248"/>
      <c r="G50" s="249"/>
      <c r="H50" s="249"/>
      <c r="I50" s="50"/>
    </row>
    <row r="51" spans="6:9" ht="12.75">
      <c r="F51" s="248"/>
      <c r="G51" s="249"/>
      <c r="H51" s="249"/>
      <c r="I51" s="50"/>
    </row>
    <row r="52" spans="6:9" ht="12.75">
      <c r="F52" s="248"/>
      <c r="G52" s="249"/>
      <c r="H52" s="249"/>
      <c r="I52" s="50"/>
    </row>
    <row r="53" spans="6:9" ht="12.75">
      <c r="F53" s="248"/>
      <c r="G53" s="249"/>
      <c r="H53" s="249"/>
      <c r="I53" s="50"/>
    </row>
    <row r="54" spans="6:9" ht="12.75">
      <c r="F54" s="248"/>
      <c r="G54" s="249"/>
      <c r="H54" s="249"/>
      <c r="I54" s="50"/>
    </row>
    <row r="55" spans="6:9" ht="12.75">
      <c r="F55" s="248"/>
      <c r="G55" s="249"/>
      <c r="H55" s="249"/>
      <c r="I55" s="50"/>
    </row>
    <row r="56" spans="6:9" ht="12.75">
      <c r="F56" s="248"/>
      <c r="G56" s="249"/>
      <c r="H56" s="249"/>
      <c r="I56" s="50"/>
    </row>
    <row r="57" spans="6:9" ht="12.75">
      <c r="F57" s="248"/>
      <c r="G57" s="249"/>
      <c r="H57" s="249"/>
      <c r="I57" s="50"/>
    </row>
    <row r="58" spans="6:9" ht="12.75">
      <c r="F58" s="248"/>
      <c r="G58" s="249"/>
      <c r="H58" s="249"/>
      <c r="I58" s="50"/>
    </row>
    <row r="59" spans="6:9" ht="12.75">
      <c r="F59" s="248"/>
      <c r="G59" s="249"/>
      <c r="H59" s="249"/>
      <c r="I59" s="50"/>
    </row>
    <row r="60" spans="6:9" ht="12.75">
      <c r="F60" s="248"/>
      <c r="G60" s="249"/>
      <c r="H60" s="249"/>
      <c r="I60" s="50"/>
    </row>
    <row r="61" spans="6:9" ht="12.75">
      <c r="F61" s="248"/>
      <c r="G61" s="249"/>
      <c r="H61" s="249"/>
      <c r="I61" s="50"/>
    </row>
    <row r="62" spans="6:9" ht="12.75">
      <c r="F62" s="248"/>
      <c r="G62" s="249"/>
      <c r="H62" s="249"/>
      <c r="I62" s="50"/>
    </row>
    <row r="63" spans="6:9" ht="12.75">
      <c r="F63" s="248"/>
      <c r="G63" s="249"/>
      <c r="H63" s="249"/>
      <c r="I63" s="50"/>
    </row>
    <row r="64" spans="6:9" ht="12.75">
      <c r="F64" s="248"/>
      <c r="G64" s="249"/>
      <c r="H64" s="249"/>
      <c r="I64" s="50"/>
    </row>
    <row r="65" spans="6:9" ht="12.75">
      <c r="F65" s="248"/>
      <c r="G65" s="249"/>
      <c r="H65" s="249"/>
      <c r="I65" s="50"/>
    </row>
    <row r="66" spans="6:9" ht="12.75">
      <c r="F66" s="248"/>
      <c r="G66" s="249"/>
      <c r="H66" s="249"/>
      <c r="I66" s="50"/>
    </row>
    <row r="67" spans="6:9" ht="12.75">
      <c r="F67" s="248"/>
      <c r="G67" s="249"/>
      <c r="H67" s="249"/>
      <c r="I67" s="50"/>
    </row>
    <row r="68" spans="6:9" ht="12.75">
      <c r="F68" s="248"/>
      <c r="G68" s="249"/>
      <c r="H68" s="249"/>
      <c r="I68" s="50"/>
    </row>
    <row r="69" spans="6:9" ht="12.75">
      <c r="F69" s="248"/>
      <c r="G69" s="249"/>
      <c r="H69" s="249"/>
      <c r="I69" s="50"/>
    </row>
    <row r="70" spans="6:9" ht="12.75">
      <c r="F70" s="248"/>
      <c r="G70" s="249"/>
      <c r="H70" s="249"/>
      <c r="I70" s="50"/>
    </row>
    <row r="71" spans="6:9" ht="12.75">
      <c r="F71" s="248"/>
      <c r="G71" s="249"/>
      <c r="H71" s="249"/>
      <c r="I71" s="50"/>
    </row>
    <row r="72" spans="6:9" ht="12.75">
      <c r="F72" s="248"/>
      <c r="G72" s="249"/>
      <c r="H72" s="249"/>
      <c r="I72" s="50"/>
    </row>
    <row r="73" spans="6:9" ht="12.75">
      <c r="F73" s="248"/>
      <c r="G73" s="249"/>
      <c r="H73" s="249"/>
      <c r="I73" s="50"/>
    </row>
    <row r="74" spans="6:9" ht="12.75">
      <c r="F74" s="248"/>
      <c r="G74" s="249"/>
      <c r="H74" s="249"/>
      <c r="I74" s="50"/>
    </row>
  </sheetData>
  <sheetProtection selectLockedCells="1" selectUnlockedCells="1"/>
  <mergeCells count="6">
    <mergeCell ref="A1:B1"/>
    <mergeCell ref="A2:B2"/>
    <mergeCell ref="G2:I2"/>
    <mergeCell ref="A4:I4"/>
    <mergeCell ref="A12:I12"/>
    <mergeCell ref="H23:I23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8"/>
  <sheetViews>
    <sheetView showGridLines="0" zoomScaleSheetLayoutView="100" workbookViewId="0" topLeftCell="A1">
      <selection activeCell="J1" sqref="J1"/>
    </sheetView>
  </sheetViews>
  <sheetFormatPr defaultColWidth="9.140625" defaultRowHeight="12.75"/>
  <cols>
    <col min="1" max="1" width="4.421875" style="250" customWidth="1"/>
    <col min="2" max="2" width="11.57421875" style="250" customWidth="1"/>
    <col min="3" max="3" width="40.421875" style="250" customWidth="1"/>
    <col min="4" max="4" width="5.57421875" style="250" customWidth="1"/>
    <col min="5" max="5" width="8.57421875" style="251" customWidth="1"/>
    <col min="6" max="6" width="9.8515625" style="250" customWidth="1"/>
    <col min="7" max="7" width="13.8515625" style="250" customWidth="1"/>
    <col min="8" max="11" width="0" style="250" hidden="1" customWidth="1"/>
    <col min="12" max="12" width="75.57421875" style="250" customWidth="1"/>
    <col min="13" max="13" width="45.28125" style="250" customWidth="1"/>
    <col min="14" max="16384" width="9.140625" style="250" customWidth="1"/>
  </cols>
  <sheetData>
    <row r="1" spans="1:7" ht="12.75">
      <c r="A1" s="252" t="s">
        <v>124</v>
      </c>
      <c r="B1" s="252"/>
      <c r="C1" s="252"/>
      <c r="D1" s="252"/>
      <c r="E1" s="252"/>
      <c r="F1" s="252"/>
      <c r="G1" s="252"/>
    </row>
    <row r="2" spans="2:7" ht="14.25" customHeight="1">
      <c r="B2" s="253"/>
      <c r="C2" s="254"/>
      <c r="D2" s="254"/>
      <c r="E2" s="255"/>
      <c r="F2" s="254"/>
      <c r="G2" s="254"/>
    </row>
    <row r="3" spans="1:7" ht="12.75">
      <c r="A3" s="194" t="s">
        <v>3</v>
      </c>
      <c r="B3" s="194"/>
      <c r="C3" s="195" t="s">
        <v>112</v>
      </c>
      <c r="D3" s="256"/>
      <c r="E3" s="257" t="s">
        <v>125</v>
      </c>
      <c r="F3" s="258">
        <f>'0002  Rek'!H1</f>
        <v>0</v>
      </c>
      <c r="G3" s="259"/>
    </row>
    <row r="4" spans="1:7" ht="12.75">
      <c r="A4" s="260" t="s">
        <v>114</v>
      </c>
      <c r="B4" s="260"/>
      <c r="C4" s="202" t="s">
        <v>169</v>
      </c>
      <c r="D4" s="261"/>
      <c r="E4" s="262">
        <f>'0002  Rek'!G2</f>
        <v>0</v>
      </c>
      <c r="F4" s="262"/>
      <c r="G4" s="262"/>
    </row>
    <row r="5" spans="1:7" ht="12.75">
      <c r="A5" s="263"/>
      <c r="G5" s="264"/>
    </row>
    <row r="6" spans="1:11" ht="27" customHeight="1">
      <c r="A6" s="265" t="s">
        <v>126</v>
      </c>
      <c r="B6" s="266" t="s">
        <v>127</v>
      </c>
      <c r="C6" s="267" t="s">
        <v>128</v>
      </c>
      <c r="D6" s="267" t="s">
        <v>129</v>
      </c>
      <c r="E6" s="268" t="s">
        <v>130</v>
      </c>
      <c r="F6" s="266" t="s">
        <v>131</v>
      </c>
      <c r="G6" s="267" t="s">
        <v>132</v>
      </c>
      <c r="H6" s="269" t="s">
        <v>133</v>
      </c>
      <c r="I6" s="269" t="s">
        <v>134</v>
      </c>
      <c r="J6" s="269" t="s">
        <v>135</v>
      </c>
      <c r="K6" s="269" t="s">
        <v>136</v>
      </c>
    </row>
    <row r="7" spans="1:15" ht="12.75">
      <c r="A7" s="270" t="s">
        <v>137</v>
      </c>
      <c r="B7" s="271" t="s">
        <v>40</v>
      </c>
      <c r="C7" s="272" t="s">
        <v>41</v>
      </c>
      <c r="D7" s="273"/>
      <c r="E7" s="274"/>
      <c r="F7" s="274"/>
      <c r="G7" s="275"/>
      <c r="H7" s="276"/>
      <c r="I7" s="277"/>
      <c r="J7" s="278"/>
      <c r="K7" s="279"/>
      <c r="O7" s="280">
        <v>1</v>
      </c>
    </row>
    <row r="8" spans="1:80" ht="12.75">
      <c r="A8" s="281">
        <v>1</v>
      </c>
      <c r="B8" s="282" t="s">
        <v>150</v>
      </c>
      <c r="C8" s="283" t="s">
        <v>151</v>
      </c>
      <c r="D8" s="284" t="s">
        <v>145</v>
      </c>
      <c r="E8" s="285">
        <v>4</v>
      </c>
      <c r="F8" s="285">
        <v>0</v>
      </c>
      <c r="G8" s="286">
        <f>E8*F8</f>
        <v>0</v>
      </c>
      <c r="H8" s="287">
        <v>5E-05</v>
      </c>
      <c r="I8" s="288">
        <f>E8*H8</f>
        <v>0.0002</v>
      </c>
      <c r="J8" s="287">
        <v>0</v>
      </c>
      <c r="K8" s="288">
        <f>E8*J8</f>
        <v>0</v>
      </c>
      <c r="O8" s="280">
        <v>2</v>
      </c>
      <c r="AA8" s="250">
        <v>1</v>
      </c>
      <c r="AB8" s="250">
        <v>1</v>
      </c>
      <c r="AC8" s="250">
        <v>1</v>
      </c>
      <c r="AZ8" s="250">
        <v>1</v>
      </c>
      <c r="BA8" s="250">
        <f>IF(AZ8=1,G8,0)</f>
        <v>0</v>
      </c>
      <c r="BB8" s="250">
        <f>IF(AZ8=2,G8,0)</f>
        <v>0</v>
      </c>
      <c r="BC8" s="250">
        <f>IF(AZ8=3,G8,0)</f>
        <v>0</v>
      </c>
      <c r="BD8" s="250">
        <f>IF(AZ8=4,G8,0)</f>
        <v>0</v>
      </c>
      <c r="BE8" s="250">
        <f>IF(AZ8=5,G8,0)</f>
        <v>0</v>
      </c>
      <c r="CA8" s="280">
        <v>1</v>
      </c>
      <c r="CB8" s="280">
        <v>1</v>
      </c>
    </row>
    <row r="9" spans="1:80" ht="12.75">
      <c r="A9" s="281">
        <v>2</v>
      </c>
      <c r="B9" s="282" t="s">
        <v>152</v>
      </c>
      <c r="C9" s="283" t="s">
        <v>153</v>
      </c>
      <c r="D9" s="284" t="s">
        <v>145</v>
      </c>
      <c r="E9" s="285">
        <v>2</v>
      </c>
      <c r="F9" s="285">
        <v>0</v>
      </c>
      <c r="G9" s="286">
        <f>E9*F9</f>
        <v>0</v>
      </c>
      <c r="H9" s="287">
        <v>5E-05</v>
      </c>
      <c r="I9" s="288">
        <f>E9*H9</f>
        <v>0.0001</v>
      </c>
      <c r="J9" s="287">
        <v>0</v>
      </c>
      <c r="K9" s="288">
        <f>E9*J9</f>
        <v>0</v>
      </c>
      <c r="O9" s="280">
        <v>2</v>
      </c>
      <c r="AA9" s="250">
        <v>1</v>
      </c>
      <c r="AB9" s="250">
        <v>1</v>
      </c>
      <c r="AC9" s="250">
        <v>1</v>
      </c>
      <c r="AZ9" s="250">
        <v>1</v>
      </c>
      <c r="BA9" s="250">
        <f>IF(AZ9=1,G9,0)</f>
        <v>0</v>
      </c>
      <c r="BB9" s="250">
        <f>IF(AZ9=2,G9,0)</f>
        <v>0</v>
      </c>
      <c r="BC9" s="250">
        <f>IF(AZ9=3,G9,0)</f>
        <v>0</v>
      </c>
      <c r="BD9" s="250">
        <f>IF(AZ9=4,G9,0)</f>
        <v>0</v>
      </c>
      <c r="BE9" s="250">
        <f>IF(AZ9=5,G9,0)</f>
        <v>0</v>
      </c>
      <c r="CA9" s="280">
        <v>1</v>
      </c>
      <c r="CB9" s="280">
        <v>1</v>
      </c>
    </row>
    <row r="10" spans="1:80" ht="12.75">
      <c r="A10" s="281">
        <v>3</v>
      </c>
      <c r="B10" s="282" t="s">
        <v>170</v>
      </c>
      <c r="C10" s="283" t="s">
        <v>171</v>
      </c>
      <c r="D10" s="284" t="s">
        <v>156</v>
      </c>
      <c r="E10" s="285">
        <v>263.4</v>
      </c>
      <c r="F10" s="285">
        <v>0</v>
      </c>
      <c r="G10" s="286">
        <f>E10*F10</f>
        <v>0</v>
      </c>
      <c r="H10" s="287">
        <v>0</v>
      </c>
      <c r="I10" s="288">
        <f>E10*H10</f>
        <v>0</v>
      </c>
      <c r="J10" s="287">
        <v>0</v>
      </c>
      <c r="K10" s="288">
        <f>E10*J10</f>
        <v>0</v>
      </c>
      <c r="O10" s="280">
        <v>2</v>
      </c>
      <c r="AA10" s="250">
        <v>1</v>
      </c>
      <c r="AB10" s="250">
        <v>1</v>
      </c>
      <c r="AC10" s="250">
        <v>1</v>
      </c>
      <c r="AZ10" s="250">
        <v>1</v>
      </c>
      <c r="BA10" s="250">
        <f>IF(AZ10=1,G10,0)</f>
        <v>0</v>
      </c>
      <c r="BB10" s="250">
        <f>IF(AZ10=2,G10,0)</f>
        <v>0</v>
      </c>
      <c r="BC10" s="250">
        <f>IF(AZ10=3,G10,0)</f>
        <v>0</v>
      </c>
      <c r="BD10" s="250">
        <f>IF(AZ10=4,G10,0)</f>
        <v>0</v>
      </c>
      <c r="BE10" s="250">
        <f>IF(AZ10=5,G10,0)</f>
        <v>0</v>
      </c>
      <c r="CA10" s="280">
        <v>1</v>
      </c>
      <c r="CB10" s="280">
        <v>1</v>
      </c>
    </row>
    <row r="11" spans="1:80" ht="12.75">
      <c r="A11" s="281">
        <v>4</v>
      </c>
      <c r="B11" s="282" t="s">
        <v>172</v>
      </c>
      <c r="C11" s="283" t="s">
        <v>173</v>
      </c>
      <c r="D11" s="284" t="s">
        <v>156</v>
      </c>
      <c r="E11" s="285">
        <v>299.9</v>
      </c>
      <c r="F11" s="285">
        <v>0</v>
      </c>
      <c r="G11" s="286">
        <f>E11*F11</f>
        <v>0</v>
      </c>
      <c r="H11" s="287">
        <v>0</v>
      </c>
      <c r="I11" s="288">
        <f>E11*H11</f>
        <v>0</v>
      </c>
      <c r="J11" s="287">
        <v>0</v>
      </c>
      <c r="K11" s="288">
        <f>E11*J11</f>
        <v>0</v>
      </c>
      <c r="O11" s="280">
        <v>2</v>
      </c>
      <c r="AA11" s="250">
        <v>1</v>
      </c>
      <c r="AB11" s="250">
        <v>1</v>
      </c>
      <c r="AC11" s="250">
        <v>1</v>
      </c>
      <c r="AZ11" s="250">
        <v>1</v>
      </c>
      <c r="BA11" s="250">
        <f>IF(AZ11=1,G11,0)</f>
        <v>0</v>
      </c>
      <c r="BB11" s="250">
        <f>IF(AZ11=2,G11,0)</f>
        <v>0</v>
      </c>
      <c r="BC11" s="250">
        <f>IF(AZ11=3,G11,0)</f>
        <v>0</v>
      </c>
      <c r="BD11" s="250">
        <f>IF(AZ11=4,G11,0)</f>
        <v>0</v>
      </c>
      <c r="BE11" s="250">
        <f>IF(AZ11=5,G11,0)</f>
        <v>0</v>
      </c>
      <c r="CA11" s="280">
        <v>1</v>
      </c>
      <c r="CB11" s="280">
        <v>1</v>
      </c>
    </row>
    <row r="12" spans="1:80" ht="12.75">
      <c r="A12" s="281">
        <v>5</v>
      </c>
      <c r="B12" s="282" t="s">
        <v>174</v>
      </c>
      <c r="C12" s="283" t="s">
        <v>175</v>
      </c>
      <c r="D12" s="284" t="s">
        <v>140</v>
      </c>
      <c r="E12" s="285">
        <v>341.7</v>
      </c>
      <c r="F12" s="285">
        <v>0</v>
      </c>
      <c r="G12" s="286">
        <f>E12*F12</f>
        <v>0</v>
      </c>
      <c r="H12" s="287">
        <v>0</v>
      </c>
      <c r="I12" s="288">
        <f>E12*H12</f>
        <v>0</v>
      </c>
      <c r="J12" s="287">
        <v>0</v>
      </c>
      <c r="K12" s="288">
        <f>E12*J12</f>
        <v>0</v>
      </c>
      <c r="O12" s="280">
        <v>2</v>
      </c>
      <c r="AA12" s="250">
        <v>1</v>
      </c>
      <c r="AB12" s="250">
        <v>1</v>
      </c>
      <c r="AC12" s="250">
        <v>1</v>
      </c>
      <c r="AZ12" s="250">
        <v>1</v>
      </c>
      <c r="BA12" s="250">
        <f>IF(AZ12=1,G12,0)</f>
        <v>0</v>
      </c>
      <c r="BB12" s="250">
        <f>IF(AZ12=2,G12,0)</f>
        <v>0</v>
      </c>
      <c r="BC12" s="250">
        <f>IF(AZ12=3,G12,0)</f>
        <v>0</v>
      </c>
      <c r="BD12" s="250">
        <f>IF(AZ12=4,G12,0)</f>
        <v>0</v>
      </c>
      <c r="BE12" s="250">
        <f>IF(AZ12=5,G12,0)</f>
        <v>0</v>
      </c>
      <c r="CA12" s="280">
        <v>1</v>
      </c>
      <c r="CB12" s="280">
        <v>1</v>
      </c>
    </row>
    <row r="13" spans="1:80" ht="12.75">
      <c r="A13" s="281">
        <v>6</v>
      </c>
      <c r="B13" s="282" t="s">
        <v>176</v>
      </c>
      <c r="C13" s="283" t="s">
        <v>177</v>
      </c>
      <c r="D13" s="284" t="s">
        <v>140</v>
      </c>
      <c r="E13" s="285">
        <v>295</v>
      </c>
      <c r="F13" s="285">
        <v>0</v>
      </c>
      <c r="G13" s="286">
        <f>E13*F13</f>
        <v>0</v>
      </c>
      <c r="H13" s="287">
        <v>0</v>
      </c>
      <c r="I13" s="288">
        <f>E13*H13</f>
        <v>0</v>
      </c>
      <c r="J13" s="287">
        <v>0</v>
      </c>
      <c r="K13" s="288">
        <f>E13*J13</f>
        <v>0</v>
      </c>
      <c r="O13" s="280">
        <v>2</v>
      </c>
      <c r="AA13" s="250">
        <v>1</v>
      </c>
      <c r="AB13" s="250">
        <v>1</v>
      </c>
      <c r="AC13" s="250">
        <v>1</v>
      </c>
      <c r="AZ13" s="250">
        <v>1</v>
      </c>
      <c r="BA13" s="250">
        <f>IF(AZ13=1,G13,0)</f>
        <v>0</v>
      </c>
      <c r="BB13" s="250">
        <f>IF(AZ13=2,G13,0)</f>
        <v>0</v>
      </c>
      <c r="BC13" s="250">
        <f>IF(AZ13=3,G13,0)</f>
        <v>0</v>
      </c>
      <c r="BD13" s="250">
        <f>IF(AZ13=4,G13,0)</f>
        <v>0</v>
      </c>
      <c r="BE13" s="250">
        <f>IF(AZ13=5,G13,0)</f>
        <v>0</v>
      </c>
      <c r="CA13" s="280">
        <v>1</v>
      </c>
      <c r="CB13" s="280">
        <v>1</v>
      </c>
    </row>
    <row r="14" spans="1:80" ht="12.75">
      <c r="A14" s="281">
        <v>7</v>
      </c>
      <c r="B14" s="282" t="s">
        <v>178</v>
      </c>
      <c r="C14" s="283" t="s">
        <v>179</v>
      </c>
      <c r="D14" s="284" t="s">
        <v>140</v>
      </c>
      <c r="E14" s="285">
        <v>341.7</v>
      </c>
      <c r="F14" s="285">
        <v>0</v>
      </c>
      <c r="G14" s="286">
        <f>E14*F14</f>
        <v>0</v>
      </c>
      <c r="H14" s="287">
        <v>0</v>
      </c>
      <c r="I14" s="288">
        <f>E14*H14</f>
        <v>0</v>
      </c>
      <c r="J14" s="287">
        <v>0</v>
      </c>
      <c r="K14" s="288">
        <f>E14*J14</f>
        <v>0</v>
      </c>
      <c r="O14" s="280">
        <v>2</v>
      </c>
      <c r="AA14" s="250">
        <v>1</v>
      </c>
      <c r="AB14" s="250">
        <v>1</v>
      </c>
      <c r="AC14" s="250">
        <v>1</v>
      </c>
      <c r="AZ14" s="250">
        <v>1</v>
      </c>
      <c r="BA14" s="250">
        <f>IF(AZ14=1,G14,0)</f>
        <v>0</v>
      </c>
      <c r="BB14" s="250">
        <f>IF(AZ14=2,G14,0)</f>
        <v>0</v>
      </c>
      <c r="BC14" s="250">
        <f>IF(AZ14=3,G14,0)</f>
        <v>0</v>
      </c>
      <c r="BD14" s="250">
        <f>IF(AZ14=4,G14,0)</f>
        <v>0</v>
      </c>
      <c r="BE14" s="250">
        <f>IF(AZ14=5,G14,0)</f>
        <v>0</v>
      </c>
      <c r="CA14" s="280">
        <v>1</v>
      </c>
      <c r="CB14" s="280">
        <v>1</v>
      </c>
    </row>
    <row r="15" spans="1:80" ht="12.75">
      <c r="A15" s="281">
        <v>8</v>
      </c>
      <c r="B15" s="282" t="s">
        <v>180</v>
      </c>
      <c r="C15" s="283" t="s">
        <v>181</v>
      </c>
      <c r="D15" s="284" t="s">
        <v>140</v>
      </c>
      <c r="E15" s="285">
        <v>548.9</v>
      </c>
      <c r="F15" s="285">
        <v>0</v>
      </c>
      <c r="G15" s="286">
        <f>E15*F15</f>
        <v>0</v>
      </c>
      <c r="H15" s="287">
        <v>0</v>
      </c>
      <c r="I15" s="288">
        <f>E15*H15</f>
        <v>0</v>
      </c>
      <c r="J15" s="287">
        <v>0</v>
      </c>
      <c r="K15" s="288">
        <f>E15*J15</f>
        <v>0</v>
      </c>
      <c r="O15" s="280">
        <v>2</v>
      </c>
      <c r="AA15" s="250">
        <v>1</v>
      </c>
      <c r="AB15" s="250">
        <v>1</v>
      </c>
      <c r="AC15" s="250">
        <v>1</v>
      </c>
      <c r="AZ15" s="250">
        <v>1</v>
      </c>
      <c r="BA15" s="250">
        <f>IF(AZ15=1,G15,0)</f>
        <v>0</v>
      </c>
      <c r="BB15" s="250">
        <f>IF(AZ15=2,G15,0)</f>
        <v>0</v>
      </c>
      <c r="BC15" s="250">
        <f>IF(AZ15=3,G15,0)</f>
        <v>0</v>
      </c>
      <c r="BD15" s="250">
        <f>IF(AZ15=4,G15,0)</f>
        <v>0</v>
      </c>
      <c r="BE15" s="250">
        <f>IF(AZ15=5,G15,0)</f>
        <v>0</v>
      </c>
      <c r="CA15" s="280">
        <v>1</v>
      </c>
      <c r="CB15" s="280">
        <v>1</v>
      </c>
    </row>
    <row r="16" spans="1:80" ht="12.75">
      <c r="A16" s="281">
        <v>9</v>
      </c>
      <c r="B16" s="282" t="s">
        <v>182</v>
      </c>
      <c r="C16" s="283" t="s">
        <v>183</v>
      </c>
      <c r="D16" s="284" t="s">
        <v>140</v>
      </c>
      <c r="E16" s="285">
        <v>245.7</v>
      </c>
      <c r="F16" s="285">
        <v>0</v>
      </c>
      <c r="G16" s="286">
        <f>E16*F16</f>
        <v>0</v>
      </c>
      <c r="H16" s="287">
        <v>0</v>
      </c>
      <c r="I16" s="288">
        <f>E16*H16</f>
        <v>0</v>
      </c>
      <c r="J16" s="287">
        <v>0</v>
      </c>
      <c r="K16" s="288">
        <f>E16*J16</f>
        <v>0</v>
      </c>
      <c r="O16" s="280">
        <v>2</v>
      </c>
      <c r="AA16" s="250">
        <v>1</v>
      </c>
      <c r="AB16" s="250">
        <v>1</v>
      </c>
      <c r="AC16" s="250">
        <v>1</v>
      </c>
      <c r="AZ16" s="250">
        <v>1</v>
      </c>
      <c r="BA16" s="250">
        <f>IF(AZ16=1,G16,0)</f>
        <v>0</v>
      </c>
      <c r="BB16" s="250">
        <f>IF(AZ16=2,G16,0)</f>
        <v>0</v>
      </c>
      <c r="BC16" s="250">
        <f>IF(AZ16=3,G16,0)</f>
        <v>0</v>
      </c>
      <c r="BD16" s="250">
        <f>IF(AZ16=4,G16,0)</f>
        <v>0</v>
      </c>
      <c r="BE16" s="250">
        <f>IF(AZ16=5,G16,0)</f>
        <v>0</v>
      </c>
      <c r="CA16" s="280">
        <v>1</v>
      </c>
      <c r="CB16" s="280">
        <v>1</v>
      </c>
    </row>
    <row r="17" spans="1:80" ht="12.75">
      <c r="A17" s="289">
        <v>10</v>
      </c>
      <c r="B17" s="290" t="s">
        <v>184</v>
      </c>
      <c r="C17" s="291" t="s">
        <v>185</v>
      </c>
      <c r="D17" s="292" t="s">
        <v>186</v>
      </c>
      <c r="E17" s="293">
        <v>12.7</v>
      </c>
      <c r="F17" s="293">
        <v>0</v>
      </c>
      <c r="G17" s="294">
        <f>E17*F17</f>
        <v>0</v>
      </c>
      <c r="H17" s="295">
        <v>0.001</v>
      </c>
      <c r="I17" s="296">
        <f>E17*H17</f>
        <v>0.0127</v>
      </c>
      <c r="J17" s="295"/>
      <c r="K17" s="296">
        <f>E17*J17</f>
        <v>0</v>
      </c>
      <c r="O17" s="280">
        <v>2</v>
      </c>
      <c r="AA17" s="250">
        <v>3</v>
      </c>
      <c r="AB17" s="250">
        <v>1</v>
      </c>
      <c r="AC17" s="250">
        <v>572481</v>
      </c>
      <c r="AZ17" s="250">
        <v>1</v>
      </c>
      <c r="BA17" s="250">
        <f>IF(AZ17=1,G17,0)</f>
        <v>0</v>
      </c>
      <c r="BB17" s="250">
        <f>IF(AZ17=2,G17,0)</f>
        <v>0</v>
      </c>
      <c r="BC17" s="250">
        <f>IF(AZ17=3,G17,0)</f>
        <v>0</v>
      </c>
      <c r="BD17" s="250">
        <f>IF(AZ17=4,G17,0)</f>
        <v>0</v>
      </c>
      <c r="BE17" s="250">
        <f>IF(AZ17=5,G17,0)</f>
        <v>0</v>
      </c>
      <c r="CA17" s="280">
        <v>3</v>
      </c>
      <c r="CB17" s="280">
        <v>1</v>
      </c>
    </row>
    <row r="18" spans="1:57" ht="12.75">
      <c r="A18" s="307"/>
      <c r="B18" s="308" t="s">
        <v>167</v>
      </c>
      <c r="C18" s="309" t="s">
        <v>168</v>
      </c>
      <c r="D18" s="310"/>
      <c r="E18" s="311"/>
      <c r="F18" s="312"/>
      <c r="G18" s="313">
        <f>SUM(G7:G17)</f>
        <v>0</v>
      </c>
      <c r="H18" s="314"/>
      <c r="I18" s="315">
        <f>SUM(I7:I17)</f>
        <v>0.013</v>
      </c>
      <c r="J18" s="314"/>
      <c r="K18" s="315">
        <f>SUM(K7:K17)</f>
        <v>0</v>
      </c>
      <c r="O18" s="280">
        <v>4</v>
      </c>
      <c r="BA18" s="316">
        <f>SUM(BA7:BA17)</f>
        <v>0</v>
      </c>
      <c r="BB18" s="316">
        <f>SUM(BB7:BB17)</f>
        <v>0</v>
      </c>
      <c r="BC18" s="316">
        <f>SUM(BC7:BC17)</f>
        <v>0</v>
      </c>
      <c r="BD18" s="316">
        <f>SUM(BD7:BD17)</f>
        <v>0</v>
      </c>
      <c r="BE18" s="316">
        <f>SUM(BE7:BE17)</f>
        <v>0</v>
      </c>
    </row>
    <row r="19" spans="1:15" ht="12.75">
      <c r="A19" s="270" t="s">
        <v>137</v>
      </c>
      <c r="B19" s="271" t="s">
        <v>44</v>
      </c>
      <c r="C19" s="272" t="s">
        <v>45</v>
      </c>
      <c r="D19" s="273"/>
      <c r="E19" s="274"/>
      <c r="F19" s="274"/>
      <c r="G19" s="275"/>
      <c r="H19" s="276"/>
      <c r="I19" s="277"/>
      <c r="J19" s="278"/>
      <c r="K19" s="279"/>
      <c r="O19" s="280">
        <v>1</v>
      </c>
    </row>
    <row r="20" spans="1:80" ht="12.75">
      <c r="A20" s="281">
        <v>11</v>
      </c>
      <c r="B20" s="282" t="s">
        <v>187</v>
      </c>
      <c r="C20" s="283" t="s">
        <v>188</v>
      </c>
      <c r="D20" s="284" t="s">
        <v>156</v>
      </c>
      <c r="E20" s="285">
        <v>22.16</v>
      </c>
      <c r="F20" s="285">
        <v>0</v>
      </c>
      <c r="G20" s="286">
        <f>E20*F20</f>
        <v>0</v>
      </c>
      <c r="H20" s="287">
        <v>2.004</v>
      </c>
      <c r="I20" s="288">
        <f>E20*H20</f>
        <v>44.40864</v>
      </c>
      <c r="J20" s="287">
        <v>0</v>
      </c>
      <c r="K20" s="288">
        <f>E20*J20</f>
        <v>0</v>
      </c>
      <c r="O20" s="280">
        <v>2</v>
      </c>
      <c r="AA20" s="250">
        <v>1</v>
      </c>
      <c r="AB20" s="250">
        <v>1</v>
      </c>
      <c r="AC20" s="250">
        <v>1</v>
      </c>
      <c r="AZ20" s="250">
        <v>1</v>
      </c>
      <c r="BA20" s="250">
        <f>IF(AZ20=1,G20,0)</f>
        <v>0</v>
      </c>
      <c r="BB20" s="250">
        <f>IF(AZ20=2,G20,0)</f>
        <v>0</v>
      </c>
      <c r="BC20" s="250">
        <f>IF(AZ20=3,G20,0)</f>
        <v>0</v>
      </c>
      <c r="BD20" s="250">
        <f>IF(AZ20=4,G20,0)</f>
        <v>0</v>
      </c>
      <c r="BE20" s="250">
        <f>IF(AZ20=5,G20,0)</f>
        <v>0</v>
      </c>
      <c r="CA20" s="280">
        <v>1</v>
      </c>
      <c r="CB20" s="280">
        <v>1</v>
      </c>
    </row>
    <row r="21" spans="1:80" ht="12.75">
      <c r="A21" s="289">
        <v>12</v>
      </c>
      <c r="B21" s="290" t="s">
        <v>189</v>
      </c>
      <c r="C21" s="291" t="s">
        <v>190</v>
      </c>
      <c r="D21" s="292" t="s">
        <v>156</v>
      </c>
      <c r="E21" s="293">
        <v>48.33</v>
      </c>
      <c r="F21" s="293">
        <v>0</v>
      </c>
      <c r="G21" s="294">
        <f>E21*F21</f>
        <v>0</v>
      </c>
      <c r="H21" s="295">
        <v>2.004</v>
      </c>
      <c r="I21" s="296">
        <f>E21*H21</f>
        <v>96.85332</v>
      </c>
      <c r="J21" s="295">
        <v>0</v>
      </c>
      <c r="K21" s="296">
        <f>E21*J21</f>
        <v>0</v>
      </c>
      <c r="O21" s="280">
        <v>2</v>
      </c>
      <c r="AA21" s="250">
        <v>1</v>
      </c>
      <c r="AB21" s="250">
        <v>1</v>
      </c>
      <c r="AC21" s="250">
        <v>1</v>
      </c>
      <c r="AZ21" s="250">
        <v>1</v>
      </c>
      <c r="BA21" s="250">
        <f>IF(AZ21=1,G21,0)</f>
        <v>0</v>
      </c>
      <c r="BB21" s="250">
        <f>IF(AZ21=2,G21,0)</f>
        <v>0</v>
      </c>
      <c r="BC21" s="250">
        <f>IF(AZ21=3,G21,0)</f>
        <v>0</v>
      </c>
      <c r="BD21" s="250">
        <f>IF(AZ21=4,G21,0)</f>
        <v>0</v>
      </c>
      <c r="BE21" s="250">
        <f>IF(AZ21=5,G21,0)</f>
        <v>0</v>
      </c>
      <c r="CA21" s="280">
        <v>1</v>
      </c>
      <c r="CB21" s="280">
        <v>1</v>
      </c>
    </row>
    <row r="22" spans="1:57" ht="12.75">
      <c r="A22" s="307"/>
      <c r="B22" s="308" t="s">
        <v>167</v>
      </c>
      <c r="C22" s="309" t="s">
        <v>191</v>
      </c>
      <c r="D22" s="310"/>
      <c r="E22" s="311"/>
      <c r="F22" s="312"/>
      <c r="G22" s="313">
        <f>SUM(G19:G21)</f>
        <v>0</v>
      </c>
      <c r="H22" s="314"/>
      <c r="I22" s="315">
        <f>SUM(I19:I21)</f>
        <v>141.26196</v>
      </c>
      <c r="J22" s="314"/>
      <c r="K22" s="315">
        <f>SUM(K19:K21)</f>
        <v>0</v>
      </c>
      <c r="O22" s="280">
        <v>4</v>
      </c>
      <c r="BA22" s="316">
        <f>SUM(BA19:BA21)</f>
        <v>0</v>
      </c>
      <c r="BB22" s="316">
        <f>SUM(BB19:BB21)</f>
        <v>0</v>
      </c>
      <c r="BC22" s="316">
        <f>SUM(BC19:BC21)</f>
        <v>0</v>
      </c>
      <c r="BD22" s="316">
        <f>SUM(BD19:BD21)</f>
        <v>0</v>
      </c>
      <c r="BE22" s="316">
        <f>SUM(BE19:BE21)</f>
        <v>0</v>
      </c>
    </row>
    <row r="23" spans="1:15" ht="12.75">
      <c r="A23" s="270" t="s">
        <v>137</v>
      </c>
      <c r="B23" s="271" t="s">
        <v>54</v>
      </c>
      <c r="C23" s="272" t="s">
        <v>55</v>
      </c>
      <c r="D23" s="273"/>
      <c r="E23" s="274"/>
      <c r="F23" s="274"/>
      <c r="G23" s="275"/>
      <c r="H23" s="276"/>
      <c r="I23" s="277"/>
      <c r="J23" s="278"/>
      <c r="K23" s="279"/>
      <c r="O23" s="280">
        <v>1</v>
      </c>
    </row>
    <row r="24" spans="1:80" ht="12.75">
      <c r="A24" s="289">
        <v>13</v>
      </c>
      <c r="B24" s="290" t="s">
        <v>192</v>
      </c>
      <c r="C24" s="291" t="s">
        <v>193</v>
      </c>
      <c r="D24" s="292" t="s">
        <v>194</v>
      </c>
      <c r="E24" s="293">
        <v>141.27496</v>
      </c>
      <c r="F24" s="293">
        <v>0</v>
      </c>
      <c r="G24" s="294">
        <f>E24*F24</f>
        <v>0</v>
      </c>
      <c r="H24" s="295">
        <v>0</v>
      </c>
      <c r="I24" s="296">
        <f>E24*H24</f>
        <v>0</v>
      </c>
      <c r="J24" s="295"/>
      <c r="K24" s="296">
        <f>E24*J24</f>
        <v>0</v>
      </c>
      <c r="O24" s="280">
        <v>2</v>
      </c>
      <c r="AA24" s="250">
        <v>7</v>
      </c>
      <c r="AB24" s="250">
        <v>1</v>
      </c>
      <c r="AC24" s="250">
        <v>2</v>
      </c>
      <c r="AZ24" s="250">
        <v>1</v>
      </c>
      <c r="BA24" s="250">
        <f>IF(AZ24=1,G24,0)</f>
        <v>0</v>
      </c>
      <c r="BB24" s="250">
        <f>IF(AZ24=2,G24,0)</f>
        <v>0</v>
      </c>
      <c r="BC24" s="250">
        <f>IF(AZ24=3,G24,0)</f>
        <v>0</v>
      </c>
      <c r="BD24" s="250">
        <f>IF(AZ24=4,G24,0)</f>
        <v>0</v>
      </c>
      <c r="BE24" s="250">
        <f>IF(AZ24=5,G24,0)</f>
        <v>0</v>
      </c>
      <c r="CA24" s="280">
        <v>7</v>
      </c>
      <c r="CB24" s="280">
        <v>1</v>
      </c>
    </row>
    <row r="25" spans="1:57" ht="12.75">
      <c r="A25" s="307"/>
      <c r="B25" s="308" t="s">
        <v>167</v>
      </c>
      <c r="C25" s="309" t="s">
        <v>195</v>
      </c>
      <c r="D25" s="310"/>
      <c r="E25" s="311"/>
      <c r="F25" s="312"/>
      <c r="G25" s="313">
        <f>SUM(G23:G24)</f>
        <v>0</v>
      </c>
      <c r="H25" s="314"/>
      <c r="I25" s="315">
        <f>SUM(I23:I24)</f>
        <v>0</v>
      </c>
      <c r="J25" s="314"/>
      <c r="K25" s="315">
        <f>SUM(K23:K24)</f>
        <v>0</v>
      </c>
      <c r="O25" s="280">
        <v>4</v>
      </c>
      <c r="BA25" s="316">
        <f>SUM(BA23:BA24)</f>
        <v>0</v>
      </c>
      <c r="BB25" s="316">
        <f>SUM(BB23:BB24)</f>
        <v>0</v>
      </c>
      <c r="BC25" s="316">
        <f>SUM(BC23:BC24)</f>
        <v>0</v>
      </c>
      <c r="BD25" s="316">
        <f>SUM(BD23:BD24)</f>
        <v>0</v>
      </c>
      <c r="BE25" s="316">
        <f>SUM(BE23:BE24)</f>
        <v>0</v>
      </c>
    </row>
    <row r="26" s="250" customFormat="1" ht="12.75"/>
    <row r="27" s="250" customFormat="1" ht="12.75"/>
    <row r="28" s="250" customFormat="1" ht="12.75"/>
    <row r="29" s="250" customFormat="1" ht="12.75"/>
    <row r="30" s="250" customFormat="1" ht="12.75"/>
    <row r="31" s="250" customFormat="1" ht="12.75"/>
    <row r="32" s="250" customFormat="1" ht="12.75"/>
    <row r="33" s="250" customFormat="1" ht="12.75"/>
    <row r="34" s="250" customFormat="1" ht="12.75"/>
    <row r="35" s="250" customFormat="1" ht="12.75"/>
    <row r="36" s="250" customFormat="1" ht="12.75"/>
    <row r="37" s="250" customFormat="1" ht="12.75"/>
    <row r="38" s="250" customFormat="1" ht="12.75"/>
    <row r="39" s="250" customFormat="1" ht="12.75"/>
    <row r="40" s="250" customFormat="1" ht="12.75"/>
    <row r="41" s="250" customFormat="1" ht="12.75"/>
    <row r="42" s="250" customFormat="1" ht="12.75"/>
    <row r="43" s="250" customFormat="1" ht="12.75"/>
    <row r="44" s="250" customFormat="1" ht="12.75"/>
    <row r="45" s="250" customFormat="1" ht="12.75"/>
    <row r="46" s="250" customFormat="1" ht="12.75"/>
    <row r="47" s="250" customFormat="1" ht="12.75"/>
    <row r="48" s="250" customFormat="1" ht="12.75"/>
    <row r="49" spans="1:7" ht="12.75">
      <c r="A49" s="305"/>
      <c r="B49" s="305"/>
      <c r="C49" s="305"/>
      <c r="D49" s="305"/>
      <c r="E49" s="305"/>
      <c r="F49" s="305"/>
      <c r="G49" s="305"/>
    </row>
    <row r="50" spans="1:7" ht="12.75">
      <c r="A50" s="305"/>
      <c r="B50" s="305"/>
      <c r="C50" s="305"/>
      <c r="D50" s="305"/>
      <c r="E50" s="305"/>
      <c r="F50" s="305"/>
      <c r="G50" s="305"/>
    </row>
    <row r="51" spans="1:7" ht="12.75">
      <c r="A51" s="305"/>
      <c r="B51" s="305"/>
      <c r="C51" s="305"/>
      <c r="D51" s="305"/>
      <c r="E51" s="305"/>
      <c r="F51" s="305"/>
      <c r="G51" s="305"/>
    </row>
    <row r="52" spans="1:7" ht="12.75">
      <c r="A52" s="305"/>
      <c r="B52" s="305"/>
      <c r="C52" s="305"/>
      <c r="D52" s="305"/>
      <c r="E52" s="305"/>
      <c r="F52" s="305"/>
      <c r="G52" s="305"/>
    </row>
    <row r="53" s="250" customFormat="1" ht="12.75"/>
    <row r="54" s="250" customFormat="1" ht="12.75"/>
    <row r="55" s="250" customFormat="1" ht="12.75"/>
    <row r="56" s="250" customFormat="1" ht="12.75"/>
    <row r="57" s="250" customFormat="1" ht="12.75"/>
    <row r="58" s="250" customFormat="1" ht="12.75"/>
    <row r="59" s="250" customFormat="1" ht="12.75"/>
    <row r="60" s="250" customFormat="1" ht="12.75"/>
    <row r="61" s="250" customFormat="1" ht="12.75"/>
    <row r="62" s="250" customFormat="1" ht="12.75"/>
    <row r="63" s="250" customFormat="1" ht="12.75"/>
    <row r="64" s="250" customFormat="1" ht="12.75"/>
    <row r="65" s="250" customFormat="1" ht="12.75"/>
    <row r="66" s="250" customFormat="1" ht="12.75"/>
    <row r="67" s="250" customFormat="1" ht="12.75"/>
    <row r="68" s="250" customFormat="1" ht="12.75"/>
    <row r="69" s="250" customFormat="1" ht="12.75"/>
    <row r="70" s="250" customFormat="1" ht="12.75"/>
    <row r="71" s="250" customFormat="1" ht="12.75"/>
    <row r="72" s="250" customFormat="1" ht="12.75"/>
    <row r="73" s="250" customFormat="1" ht="12.75"/>
    <row r="74" s="250" customFormat="1" ht="12.75"/>
    <row r="75" s="250" customFormat="1" ht="12.75"/>
    <row r="76" s="250" customFormat="1" ht="12.75"/>
    <row r="77" s="250" customFormat="1" ht="12.75"/>
    <row r="78" s="250" customFormat="1" ht="12.75"/>
    <row r="79" s="250" customFormat="1" ht="12.75"/>
    <row r="80" s="250" customFormat="1" ht="12.75"/>
    <row r="81" s="250" customFormat="1" ht="12.75"/>
    <row r="82" s="250" customFormat="1" ht="12.75"/>
    <row r="83" s="250" customFormat="1" ht="12.75"/>
    <row r="84" spans="1:2" ht="12.75">
      <c r="A84" s="317"/>
      <c r="B84" s="317"/>
    </row>
    <row r="85" spans="1:7" ht="12.75">
      <c r="A85" s="305"/>
      <c r="B85" s="305"/>
      <c r="C85" s="318"/>
      <c r="D85" s="318"/>
      <c r="E85" s="319"/>
      <c r="F85" s="318"/>
      <c r="G85" s="320"/>
    </row>
    <row r="86" spans="1:7" ht="12.75">
      <c r="A86" s="321"/>
      <c r="B86" s="321"/>
      <c r="C86" s="305"/>
      <c r="D86" s="305"/>
      <c r="E86" s="322"/>
      <c r="F86" s="305"/>
      <c r="G86" s="305"/>
    </row>
    <row r="87" spans="1:7" ht="12.75">
      <c r="A87" s="305"/>
      <c r="B87" s="305"/>
      <c r="C87" s="305"/>
      <c r="D87" s="305"/>
      <c r="E87" s="322"/>
      <c r="F87" s="305"/>
      <c r="G87" s="305"/>
    </row>
    <row r="88" spans="1:7" ht="12.75">
      <c r="A88" s="305"/>
      <c r="B88" s="305"/>
      <c r="C88" s="305"/>
      <c r="D88" s="305"/>
      <c r="E88" s="322"/>
      <c r="F88" s="305"/>
      <c r="G88" s="305"/>
    </row>
    <row r="89" spans="1:7" ht="12.75">
      <c r="A89" s="305"/>
      <c r="B89" s="305"/>
      <c r="C89" s="305"/>
      <c r="D89" s="305"/>
      <c r="E89" s="322"/>
      <c r="F89" s="305"/>
      <c r="G89" s="305"/>
    </row>
    <row r="90" spans="1:7" ht="12.75">
      <c r="A90" s="305"/>
      <c r="B90" s="305"/>
      <c r="C90" s="305"/>
      <c r="D90" s="305"/>
      <c r="E90" s="322"/>
      <c r="F90" s="305"/>
      <c r="G90" s="305"/>
    </row>
    <row r="91" spans="1:7" ht="12.75">
      <c r="A91" s="305"/>
      <c r="B91" s="305"/>
      <c r="C91" s="305"/>
      <c r="D91" s="305"/>
      <c r="E91" s="322"/>
      <c r="F91" s="305"/>
      <c r="G91" s="305"/>
    </row>
    <row r="92" spans="1:7" ht="12.75">
      <c r="A92" s="305"/>
      <c r="B92" s="305"/>
      <c r="C92" s="305"/>
      <c r="D92" s="305"/>
      <c r="E92" s="322"/>
      <c r="F92" s="305"/>
      <c r="G92" s="305"/>
    </row>
    <row r="93" spans="1:7" ht="12.75">
      <c r="A93" s="305"/>
      <c r="B93" s="305"/>
      <c r="C93" s="305"/>
      <c r="D93" s="305"/>
      <c r="E93" s="322"/>
      <c r="F93" s="305"/>
      <c r="G93" s="305"/>
    </row>
    <row r="94" spans="1:7" ht="12.75">
      <c r="A94" s="305"/>
      <c r="B94" s="305"/>
      <c r="C94" s="305"/>
      <c r="D94" s="305"/>
      <c r="E94" s="322"/>
      <c r="F94" s="305"/>
      <c r="G94" s="305"/>
    </row>
    <row r="95" spans="1:7" ht="12.75">
      <c r="A95" s="305"/>
      <c r="B95" s="305"/>
      <c r="C95" s="305"/>
      <c r="D95" s="305"/>
      <c r="E95" s="322"/>
      <c r="F95" s="305"/>
      <c r="G95" s="305"/>
    </row>
    <row r="96" spans="1:7" ht="12.75">
      <c r="A96" s="305"/>
      <c r="B96" s="305"/>
      <c r="C96" s="305"/>
      <c r="D96" s="305"/>
      <c r="E96" s="322"/>
      <c r="F96" s="305"/>
      <c r="G96" s="305"/>
    </row>
    <row r="97" spans="1:7" ht="12.75">
      <c r="A97" s="305"/>
      <c r="B97" s="305"/>
      <c r="C97" s="305"/>
      <c r="D97" s="305"/>
      <c r="E97" s="322"/>
      <c r="F97" s="305"/>
      <c r="G97" s="305"/>
    </row>
    <row r="98" spans="1:7" ht="12.75">
      <c r="A98" s="305"/>
      <c r="B98" s="305"/>
      <c r="C98" s="305"/>
      <c r="D98" s="305"/>
      <c r="E98" s="322"/>
      <c r="F98" s="305"/>
      <c r="G98" s="305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showGridLines="0" workbookViewId="0" topLeftCell="A10">
      <selection activeCell="A10" sqref="A10"/>
    </sheetView>
  </sheetViews>
  <sheetFormatPr defaultColWidth="9.14062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6.57421875" style="1" customWidth="1"/>
    <col min="7" max="7" width="15.28125" style="1" customWidth="1"/>
    <col min="8" max="16384" width="9.140625" style="1" customWidth="1"/>
  </cols>
  <sheetData>
    <row r="1" spans="1:7" ht="24.75" customHeight="1">
      <c r="A1" s="97" t="s">
        <v>66</v>
      </c>
      <c r="B1" s="97"/>
      <c r="C1" s="97"/>
      <c r="D1" s="97"/>
      <c r="E1" s="97"/>
      <c r="F1" s="97"/>
      <c r="G1" s="97"/>
    </row>
    <row r="2" spans="1:7" ht="12.75" customHeight="1">
      <c r="A2" s="98" t="s">
        <v>67</v>
      </c>
      <c r="B2" s="99"/>
      <c r="C2" s="100"/>
      <c r="D2" s="100"/>
      <c r="E2" s="101"/>
      <c r="F2" s="102" t="s">
        <v>68</v>
      </c>
      <c r="G2" s="103"/>
    </row>
    <row r="3" spans="1:7" ht="3" customHeight="1" hidden="1">
      <c r="A3" s="104"/>
      <c r="B3" s="105"/>
      <c r="C3" s="106"/>
      <c r="D3" s="106"/>
      <c r="E3" s="107"/>
      <c r="F3" s="108"/>
      <c r="G3" s="109"/>
    </row>
    <row r="4" spans="1:7" ht="12" customHeight="1">
      <c r="A4" s="110" t="s">
        <v>69</v>
      </c>
      <c r="B4" s="105"/>
      <c r="C4" s="106"/>
      <c r="D4" s="106"/>
      <c r="E4" s="107"/>
      <c r="F4" s="108" t="s">
        <v>70</v>
      </c>
      <c r="G4" s="111"/>
    </row>
    <row r="5" spans="1:7" ht="12.75" customHeight="1">
      <c r="A5" s="112" t="s">
        <v>27</v>
      </c>
      <c r="B5" s="113"/>
      <c r="C5" s="114" t="s">
        <v>28</v>
      </c>
      <c r="D5" s="115"/>
      <c r="E5" s="113"/>
      <c r="F5" s="108" t="s">
        <v>71</v>
      </c>
      <c r="G5" s="109"/>
    </row>
    <row r="6" spans="1:15" ht="12.75" customHeight="1">
      <c r="A6" s="110" t="s">
        <v>72</v>
      </c>
      <c r="B6" s="105"/>
      <c r="C6" s="106"/>
      <c r="D6" s="106"/>
      <c r="E6" s="107"/>
      <c r="F6" s="116" t="s">
        <v>73</v>
      </c>
      <c r="G6" s="117"/>
      <c r="O6" s="118"/>
    </row>
    <row r="7" spans="1:7" ht="12.75" customHeight="1">
      <c r="A7" s="119" t="s">
        <v>4</v>
      </c>
      <c r="B7" s="120"/>
      <c r="C7" s="121" t="s">
        <v>5</v>
      </c>
      <c r="D7" s="122"/>
      <c r="E7" s="122"/>
      <c r="F7" s="123" t="s">
        <v>74</v>
      </c>
      <c r="G7" s="117">
        <f>IF(G6=0,0,ROUND((F30+F32)/G6,1))</f>
        <v>0</v>
      </c>
    </row>
    <row r="8" spans="1:9" ht="12.75">
      <c r="A8" s="124" t="s">
        <v>75</v>
      </c>
      <c r="B8" s="108"/>
      <c r="C8" s="125" t="s">
        <v>76</v>
      </c>
      <c r="D8" s="125"/>
      <c r="E8" s="125"/>
      <c r="F8" s="126" t="s">
        <v>77</v>
      </c>
      <c r="G8" s="127"/>
      <c r="H8" s="128"/>
      <c r="I8" s="129"/>
    </row>
    <row r="9" spans="1:8" ht="12.75">
      <c r="A9" s="124" t="s">
        <v>78</v>
      </c>
      <c r="B9" s="108"/>
      <c r="C9" s="125"/>
      <c r="D9" s="125"/>
      <c r="E9" s="125"/>
      <c r="F9" s="108"/>
      <c r="G9" s="130"/>
      <c r="H9" s="131"/>
    </row>
    <row r="10" spans="1:8" ht="12.75">
      <c r="A10" s="124" t="s">
        <v>79</v>
      </c>
      <c r="B10" s="108"/>
      <c r="C10" s="132" t="s">
        <v>80</v>
      </c>
      <c r="D10" s="132"/>
      <c r="E10" s="132"/>
      <c r="F10" s="133"/>
      <c r="G10" s="134"/>
      <c r="H10" s="135"/>
    </row>
    <row r="11" spans="1:57" ht="13.5" customHeight="1">
      <c r="A11" s="124" t="s">
        <v>81</v>
      </c>
      <c r="B11" s="108"/>
      <c r="C11" s="132"/>
      <c r="D11" s="132"/>
      <c r="E11" s="132"/>
      <c r="F11" s="136" t="s">
        <v>82</v>
      </c>
      <c r="G11" s="137"/>
      <c r="H11" s="131"/>
      <c r="BA11" s="138"/>
      <c r="BB11" s="138"/>
      <c r="BC11" s="138"/>
      <c r="BD11" s="138"/>
      <c r="BE11" s="138"/>
    </row>
    <row r="12" spans="1:8" ht="12.75" customHeight="1">
      <c r="A12" s="139" t="s">
        <v>83</v>
      </c>
      <c r="B12" s="105"/>
      <c r="C12" s="140"/>
      <c r="D12" s="140"/>
      <c r="E12" s="140"/>
      <c r="F12" s="141" t="s">
        <v>84</v>
      </c>
      <c r="G12" s="142"/>
      <c r="H12" s="131"/>
    </row>
    <row r="13" spans="1:8" ht="28.5" customHeight="1">
      <c r="A13" s="143" t="s">
        <v>85</v>
      </c>
      <c r="B13" s="143"/>
      <c r="C13" s="143"/>
      <c r="D13" s="143"/>
      <c r="E13" s="143"/>
      <c r="F13" s="143"/>
      <c r="G13" s="143"/>
      <c r="H13" s="131"/>
    </row>
    <row r="14" spans="1:7" ht="17.25" customHeight="1">
      <c r="A14" s="144" t="s">
        <v>86</v>
      </c>
      <c r="B14" s="145"/>
      <c r="C14" s="146"/>
      <c r="D14" s="147" t="s">
        <v>87</v>
      </c>
      <c r="E14" s="147"/>
      <c r="F14" s="147"/>
      <c r="G14" s="147"/>
    </row>
    <row r="15" spans="1:7" ht="15.75" customHeight="1">
      <c r="A15" s="148"/>
      <c r="B15" s="149" t="s">
        <v>88</v>
      </c>
      <c r="C15" s="150">
        <f>'0003  Rek'!E15</f>
        <v>0</v>
      </c>
      <c r="D15" s="151">
        <f>'0003  Rek'!A20</f>
        <v>0</v>
      </c>
      <c r="E15" s="152"/>
      <c r="F15" s="153"/>
      <c r="G15" s="150">
        <f>'0003  Rek'!I20</f>
        <v>0</v>
      </c>
    </row>
    <row r="16" spans="1:7" ht="15.75" customHeight="1">
      <c r="A16" s="148" t="s">
        <v>89</v>
      </c>
      <c r="B16" s="154" t="s">
        <v>90</v>
      </c>
      <c r="C16" s="155">
        <f>'0003  Rek'!F15</f>
        <v>0</v>
      </c>
      <c r="D16" s="104">
        <f>'0003  Rek'!A21</f>
        <v>0</v>
      </c>
      <c r="E16" s="156"/>
      <c r="F16" s="157"/>
      <c r="G16" s="155">
        <f>'0003  Rek'!I21</f>
        <v>0</v>
      </c>
    </row>
    <row r="17" spans="1:7" ht="15.75" customHeight="1">
      <c r="A17" s="148" t="s">
        <v>91</v>
      </c>
      <c r="B17" s="154" t="s">
        <v>92</v>
      </c>
      <c r="C17" s="155">
        <f>'0003  Rek'!H15</f>
        <v>0</v>
      </c>
      <c r="D17" s="104">
        <f>'0003  Rek'!A22</f>
        <v>0</v>
      </c>
      <c r="E17" s="156"/>
      <c r="F17" s="157"/>
      <c r="G17" s="155">
        <f>'0003  Rek'!I22</f>
        <v>0</v>
      </c>
    </row>
    <row r="18" spans="1:7" ht="15.75" customHeight="1">
      <c r="A18" s="158" t="s">
        <v>93</v>
      </c>
      <c r="B18" s="159" t="s">
        <v>94</v>
      </c>
      <c r="C18" s="155">
        <f>'0003  Rek'!G15</f>
        <v>0</v>
      </c>
      <c r="D18" s="104">
        <f>'0003  Rek'!A23</f>
        <v>0</v>
      </c>
      <c r="E18" s="156"/>
      <c r="F18" s="157"/>
      <c r="G18" s="155">
        <f>'0003  Rek'!I23</f>
        <v>0</v>
      </c>
    </row>
    <row r="19" spans="1:7" ht="15.75" customHeight="1">
      <c r="A19" s="160" t="s">
        <v>95</v>
      </c>
      <c r="B19" s="149"/>
      <c r="C19" s="155">
        <f>SUM(C15:C18)</f>
        <v>0</v>
      </c>
      <c r="D19" s="104">
        <f>'0003  Rek'!A24</f>
        <v>0</v>
      </c>
      <c r="E19" s="156"/>
      <c r="F19" s="157"/>
      <c r="G19" s="155">
        <f>'0003  Rek'!I24</f>
        <v>0</v>
      </c>
    </row>
    <row r="20" spans="1:7" ht="15.75" customHeight="1">
      <c r="A20" s="104"/>
      <c r="B20" s="154"/>
      <c r="C20" s="155"/>
      <c r="D20" s="104">
        <f>'0003  Rek'!A25</f>
        <v>0</v>
      </c>
      <c r="E20" s="156"/>
      <c r="F20" s="157"/>
      <c r="G20" s="155">
        <f>'0003  Rek'!I25</f>
        <v>0</v>
      </c>
    </row>
    <row r="21" spans="1:7" ht="15.75" customHeight="1">
      <c r="A21" s="104" t="s">
        <v>39</v>
      </c>
      <c r="B21" s="154"/>
      <c r="C21" s="155">
        <f>'0003  Rek'!I15</f>
        <v>0</v>
      </c>
      <c r="D21" s="104">
        <f>'0003  Rek'!A26</f>
        <v>0</v>
      </c>
      <c r="E21" s="156"/>
      <c r="F21" s="157"/>
      <c r="G21" s="155">
        <f>'0003  Rek'!I26</f>
        <v>0</v>
      </c>
    </row>
    <row r="22" spans="1:7" ht="15.75" customHeight="1">
      <c r="A22" s="161" t="s">
        <v>96</v>
      </c>
      <c r="B22" s="131"/>
      <c r="C22" s="155">
        <f>C19+C21</f>
        <v>0</v>
      </c>
      <c r="D22" s="104" t="s">
        <v>97</v>
      </c>
      <c r="E22" s="156"/>
      <c r="F22" s="157"/>
      <c r="G22" s="155">
        <f>G23-SUM(G15:G21)</f>
        <v>0</v>
      </c>
    </row>
    <row r="23" spans="1:7" ht="15.75" customHeight="1">
      <c r="A23" s="162" t="s">
        <v>98</v>
      </c>
      <c r="B23" s="162"/>
      <c r="C23" s="163">
        <f>C22+G23</f>
        <v>0</v>
      </c>
      <c r="D23" s="164" t="s">
        <v>99</v>
      </c>
      <c r="E23" s="165"/>
      <c r="F23" s="166"/>
      <c r="G23" s="155">
        <f>'0003  Rek'!H28</f>
        <v>0</v>
      </c>
    </row>
    <row r="24" spans="1:7" ht="12.75">
      <c r="A24" s="167" t="s">
        <v>100</v>
      </c>
      <c r="B24" s="168"/>
      <c r="C24" s="169"/>
      <c r="D24" s="168" t="s">
        <v>101</v>
      </c>
      <c r="E24" s="168"/>
      <c r="F24" s="170" t="s">
        <v>102</v>
      </c>
      <c r="G24" s="171"/>
    </row>
    <row r="25" spans="1:7" ht="12.75">
      <c r="A25" s="161" t="s">
        <v>103</v>
      </c>
      <c r="B25" s="131"/>
      <c r="C25" s="172"/>
      <c r="D25" s="131" t="s">
        <v>103</v>
      </c>
      <c r="F25" s="173" t="s">
        <v>103</v>
      </c>
      <c r="G25" s="174"/>
    </row>
    <row r="26" spans="1:7" ht="37.5" customHeight="1">
      <c r="A26" s="161" t="s">
        <v>104</v>
      </c>
      <c r="B26" s="175"/>
      <c r="C26" s="172"/>
      <c r="D26" s="131" t="s">
        <v>104</v>
      </c>
      <c r="F26" s="173" t="s">
        <v>104</v>
      </c>
      <c r="G26" s="174"/>
    </row>
    <row r="27" spans="1:7" ht="12.75">
      <c r="A27" s="161"/>
      <c r="B27" s="176"/>
      <c r="C27" s="172"/>
      <c r="D27" s="131"/>
      <c r="F27" s="173"/>
      <c r="G27" s="174"/>
    </row>
    <row r="28" spans="1:7" ht="12.75">
      <c r="A28" s="161" t="s">
        <v>105</v>
      </c>
      <c r="B28" s="131"/>
      <c r="C28" s="172"/>
      <c r="D28" s="173" t="s">
        <v>106</v>
      </c>
      <c r="E28" s="172"/>
      <c r="F28" s="177" t="s">
        <v>106</v>
      </c>
      <c r="G28" s="174"/>
    </row>
    <row r="29" spans="1:7" ht="69" customHeight="1">
      <c r="A29" s="161"/>
      <c r="B29" s="131"/>
      <c r="C29" s="178"/>
      <c r="D29" s="179"/>
      <c r="E29" s="178"/>
      <c r="F29" s="131"/>
      <c r="G29" s="174"/>
    </row>
    <row r="30" spans="1:7" ht="12.75">
      <c r="A30" s="104" t="s">
        <v>15</v>
      </c>
      <c r="B30" s="154"/>
      <c r="C30" s="180">
        <v>21</v>
      </c>
      <c r="D30" s="154" t="s">
        <v>107</v>
      </c>
      <c r="E30" s="157"/>
      <c r="F30" s="181">
        <f>C23-F32</f>
        <v>0</v>
      </c>
      <c r="G30" s="181"/>
    </row>
    <row r="31" spans="1:7" ht="12.75">
      <c r="A31" s="104" t="s">
        <v>108</v>
      </c>
      <c r="B31" s="154"/>
      <c r="C31" s="180">
        <f>C30</f>
        <v>21</v>
      </c>
      <c r="D31" s="154" t="s">
        <v>109</v>
      </c>
      <c r="E31" s="157"/>
      <c r="F31" s="181">
        <f>ROUND(PRODUCT(F30,C31/100),0)</f>
        <v>0</v>
      </c>
      <c r="G31" s="181"/>
    </row>
    <row r="32" spans="1:7" ht="12.75">
      <c r="A32" s="104" t="s">
        <v>15</v>
      </c>
      <c r="B32" s="182"/>
      <c r="C32" s="183">
        <v>0</v>
      </c>
      <c r="D32" s="154" t="s">
        <v>109</v>
      </c>
      <c r="E32" s="184"/>
      <c r="F32" s="181">
        <v>0</v>
      </c>
      <c r="G32" s="181"/>
    </row>
    <row r="33" spans="1:7" ht="12.75">
      <c r="A33" s="185" t="s">
        <v>108</v>
      </c>
      <c r="B33" s="154"/>
      <c r="C33" s="180">
        <f>C32</f>
        <v>0</v>
      </c>
      <c r="D33" s="182" t="s">
        <v>109</v>
      </c>
      <c r="E33" s="157"/>
      <c r="F33" s="181">
        <f>ROUND(PRODUCT(F32,C33/100),0)</f>
        <v>0</v>
      </c>
      <c r="G33" s="181"/>
    </row>
    <row r="34" spans="1:7" s="190" customFormat="1" ht="19.5" customHeight="1">
      <c r="A34" s="186" t="s">
        <v>110</v>
      </c>
      <c r="B34" s="187"/>
      <c r="C34" s="187"/>
      <c r="D34" s="187"/>
      <c r="E34" s="188"/>
      <c r="F34" s="189">
        <f>ROUND(SUM(F30:F33),0)</f>
        <v>0</v>
      </c>
      <c r="G34" s="189"/>
    </row>
    <row r="36" spans="1:8" ht="12.75">
      <c r="A36" s="2" t="s">
        <v>111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91"/>
      <c r="C37" s="191"/>
      <c r="D37" s="191"/>
      <c r="E37" s="191"/>
      <c r="F37" s="191"/>
      <c r="G37" s="191"/>
      <c r="H37" s="1" t="s">
        <v>2</v>
      </c>
    </row>
    <row r="38" spans="1:8" ht="12.75" customHeight="1">
      <c r="A38" s="192"/>
      <c r="B38" s="191"/>
      <c r="C38" s="191"/>
      <c r="D38" s="191"/>
      <c r="E38" s="191"/>
      <c r="F38" s="191"/>
      <c r="G38" s="191"/>
      <c r="H38" s="1" t="s">
        <v>2</v>
      </c>
    </row>
    <row r="39" spans="1:8" ht="12.75">
      <c r="A39" s="192"/>
      <c r="B39" s="191"/>
      <c r="C39" s="191"/>
      <c r="D39" s="191"/>
      <c r="E39" s="191"/>
      <c r="F39" s="191"/>
      <c r="G39" s="191"/>
      <c r="H39" s="1" t="s">
        <v>2</v>
      </c>
    </row>
    <row r="40" spans="1:8" ht="12.75">
      <c r="A40" s="192"/>
      <c r="B40" s="191"/>
      <c r="C40" s="191"/>
      <c r="D40" s="191"/>
      <c r="E40" s="191"/>
      <c r="F40" s="191"/>
      <c r="G40" s="191"/>
      <c r="H40" s="1" t="s">
        <v>2</v>
      </c>
    </row>
    <row r="41" spans="1:8" ht="12.75">
      <c r="A41" s="192"/>
      <c r="B41" s="191"/>
      <c r="C41" s="191"/>
      <c r="D41" s="191"/>
      <c r="E41" s="191"/>
      <c r="F41" s="191"/>
      <c r="G41" s="191"/>
      <c r="H41" s="1" t="s">
        <v>2</v>
      </c>
    </row>
    <row r="42" spans="1:8" ht="12.75">
      <c r="A42" s="192"/>
      <c r="B42" s="191"/>
      <c r="C42" s="191"/>
      <c r="D42" s="191"/>
      <c r="E42" s="191"/>
      <c r="F42" s="191"/>
      <c r="G42" s="191"/>
      <c r="H42" s="1" t="s">
        <v>2</v>
      </c>
    </row>
    <row r="43" spans="1:8" ht="12.75">
      <c r="A43" s="192"/>
      <c r="B43" s="191"/>
      <c r="C43" s="191"/>
      <c r="D43" s="191"/>
      <c r="E43" s="191"/>
      <c r="F43" s="191"/>
      <c r="G43" s="191"/>
      <c r="H43" s="1" t="s">
        <v>2</v>
      </c>
    </row>
    <row r="44" spans="1:8" ht="12.75" customHeight="1">
      <c r="A44" s="192"/>
      <c r="B44" s="191"/>
      <c r="C44" s="191"/>
      <c r="D44" s="191"/>
      <c r="E44" s="191"/>
      <c r="F44" s="191"/>
      <c r="G44" s="191"/>
      <c r="H44" s="1" t="s">
        <v>2</v>
      </c>
    </row>
    <row r="45" spans="1:8" ht="12.75" customHeight="1">
      <c r="A45" s="192"/>
      <c r="B45" s="191"/>
      <c r="C45" s="191"/>
      <c r="D45" s="191"/>
      <c r="E45" s="191"/>
      <c r="F45" s="191"/>
      <c r="G45" s="191"/>
      <c r="H45" s="1" t="s">
        <v>2</v>
      </c>
    </row>
    <row r="46" spans="2:7" ht="12.75" customHeight="1">
      <c r="B46" s="193"/>
      <c r="C46" s="193"/>
      <c r="D46" s="193"/>
      <c r="E46" s="193"/>
      <c r="F46" s="193"/>
      <c r="G46" s="193"/>
    </row>
    <row r="47" spans="2:7" ht="12.75" customHeight="1">
      <c r="B47" s="193"/>
      <c r="C47" s="193"/>
      <c r="D47" s="193"/>
      <c r="E47" s="193"/>
      <c r="F47" s="193"/>
      <c r="G47" s="193"/>
    </row>
    <row r="48" spans="2:7" ht="12.75" customHeight="1">
      <c r="B48" s="193"/>
      <c r="C48" s="193"/>
      <c r="D48" s="193"/>
      <c r="E48" s="193"/>
      <c r="F48" s="193"/>
      <c r="G48" s="193"/>
    </row>
    <row r="49" spans="2:7" ht="12.75" customHeight="1">
      <c r="B49" s="193"/>
      <c r="C49" s="193"/>
      <c r="D49" s="193"/>
      <c r="E49" s="193"/>
      <c r="F49" s="193"/>
      <c r="G49" s="193"/>
    </row>
    <row r="50" spans="2:7" ht="12.75" customHeight="1">
      <c r="B50" s="193"/>
      <c r="C50" s="193"/>
      <c r="D50" s="193"/>
      <c r="E50" s="193"/>
      <c r="F50" s="193"/>
      <c r="G50" s="193"/>
    </row>
    <row r="51" spans="2:7" ht="12.75" customHeight="1">
      <c r="B51" s="193"/>
      <c r="C51" s="193"/>
      <c r="D51" s="193"/>
      <c r="E51" s="193"/>
      <c r="F51" s="193"/>
      <c r="G51" s="193"/>
    </row>
  </sheetData>
  <sheetProtection selectLockedCells="1" selectUnlockedCells="1"/>
  <mergeCells count="21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9.140625" style="1" customWidth="1"/>
  </cols>
  <sheetData>
    <row r="1" spans="1:9" ht="12.75">
      <c r="A1" s="194" t="s">
        <v>3</v>
      </c>
      <c r="B1" s="194"/>
      <c r="C1" s="195" t="s">
        <v>112</v>
      </c>
      <c r="D1" s="196"/>
      <c r="E1" s="197"/>
      <c r="F1" s="196"/>
      <c r="G1" s="198" t="s">
        <v>113</v>
      </c>
      <c r="H1" s="199"/>
      <c r="I1" s="200"/>
    </row>
    <row r="2" spans="1:9" ht="12.75">
      <c r="A2" s="201" t="s">
        <v>114</v>
      </c>
      <c r="B2" s="201"/>
      <c r="C2" s="202" t="s">
        <v>196</v>
      </c>
      <c r="D2" s="203"/>
      <c r="E2" s="204"/>
      <c r="F2" s="203"/>
      <c r="G2" s="205"/>
      <c r="H2" s="205"/>
      <c r="I2" s="205"/>
    </row>
    <row r="3" ht="12.75">
      <c r="F3" s="131"/>
    </row>
    <row r="4" spans="1:9" ht="19.5" customHeight="1">
      <c r="A4" s="206" t="s">
        <v>116</v>
      </c>
      <c r="B4" s="206"/>
      <c r="C4" s="206"/>
      <c r="D4" s="206"/>
      <c r="E4" s="206"/>
      <c r="F4" s="206"/>
      <c r="G4" s="206"/>
      <c r="H4" s="206"/>
      <c r="I4" s="206"/>
    </row>
    <row r="6" spans="1:9" s="131" customFormat="1" ht="12.75">
      <c r="A6" s="207"/>
      <c r="B6" s="208" t="s">
        <v>117</v>
      </c>
      <c r="C6" s="208"/>
      <c r="D6" s="147"/>
      <c r="E6" s="209" t="s">
        <v>35</v>
      </c>
      <c r="F6" s="210" t="s">
        <v>36</v>
      </c>
      <c r="G6" s="210" t="s">
        <v>37</v>
      </c>
      <c r="H6" s="210" t="s">
        <v>38</v>
      </c>
      <c r="I6" s="211" t="s">
        <v>39</v>
      </c>
    </row>
    <row r="7" spans="1:9" s="131" customFormat="1" ht="12.75">
      <c r="A7" s="212">
        <f>'0003  Pol'!B7</f>
        <v>0</v>
      </c>
      <c r="B7" s="66">
        <f>'0003  Pol'!C7</f>
        <v>0</v>
      </c>
      <c r="D7" s="213"/>
      <c r="E7" s="214">
        <f>'0003  Pol'!BA12</f>
        <v>0</v>
      </c>
      <c r="F7" s="215">
        <f>'0003  Pol'!BB12</f>
        <v>0</v>
      </c>
      <c r="G7" s="215">
        <f>'0003  Pol'!BC12</f>
        <v>0</v>
      </c>
      <c r="H7" s="215">
        <f>'0003  Pol'!BD12</f>
        <v>0</v>
      </c>
      <c r="I7" s="216">
        <f>'0003  Pol'!BE12</f>
        <v>0</v>
      </c>
    </row>
    <row r="8" spans="1:9" s="131" customFormat="1" ht="12.75">
      <c r="A8" s="212">
        <f>'0003  Pol'!B13</f>
        <v>0</v>
      </c>
      <c r="B8" s="66">
        <f>'0003  Pol'!C13</f>
        <v>0</v>
      </c>
      <c r="D8" s="213"/>
      <c r="E8" s="214">
        <f>'0003  Pol'!BA21</f>
        <v>0</v>
      </c>
      <c r="F8" s="215">
        <f>'0003  Pol'!BB21</f>
        <v>0</v>
      </c>
      <c r="G8" s="215">
        <f>'0003  Pol'!BC21</f>
        <v>0</v>
      </c>
      <c r="H8" s="215">
        <f>'0003  Pol'!BD21</f>
        <v>0</v>
      </c>
      <c r="I8" s="216">
        <f>'0003  Pol'!BE21</f>
        <v>0</v>
      </c>
    </row>
    <row r="9" spans="1:9" s="131" customFormat="1" ht="12.75">
      <c r="A9" s="212">
        <f>'0003  Pol'!B22</f>
        <v>0</v>
      </c>
      <c r="B9" s="66">
        <f>'0003  Pol'!C22</f>
        <v>0</v>
      </c>
      <c r="D9" s="213"/>
      <c r="E9" s="214">
        <f>'0003  Pol'!BA31</f>
        <v>0</v>
      </c>
      <c r="F9" s="215">
        <f>'0003  Pol'!BB31</f>
        <v>0</v>
      </c>
      <c r="G9" s="215">
        <f>'0003  Pol'!BC31</f>
        <v>0</v>
      </c>
      <c r="H9" s="215">
        <f>'0003  Pol'!BD31</f>
        <v>0</v>
      </c>
      <c r="I9" s="216">
        <f>'0003  Pol'!BE31</f>
        <v>0</v>
      </c>
    </row>
    <row r="10" spans="1:9" s="131" customFormat="1" ht="12.75">
      <c r="A10" s="212">
        <f>'0003  Pol'!B32</f>
        <v>0</v>
      </c>
      <c r="B10" s="66">
        <f>'0003  Pol'!C32</f>
        <v>0</v>
      </c>
      <c r="D10" s="213"/>
      <c r="E10" s="214">
        <f>'0003  Pol'!BA39</f>
        <v>0</v>
      </c>
      <c r="F10" s="215">
        <f>'0003  Pol'!BB39</f>
        <v>0</v>
      </c>
      <c r="G10" s="215">
        <f>'0003  Pol'!BC39</f>
        <v>0</v>
      </c>
      <c r="H10" s="215">
        <f>'0003  Pol'!BD39</f>
        <v>0</v>
      </c>
      <c r="I10" s="216">
        <f>'0003  Pol'!BE39</f>
        <v>0</v>
      </c>
    </row>
    <row r="11" spans="1:9" s="131" customFormat="1" ht="12.75">
      <c r="A11" s="212">
        <f>'0003  Pol'!B40</f>
        <v>0</v>
      </c>
      <c r="B11" s="66">
        <f>'0003  Pol'!C40</f>
        <v>0</v>
      </c>
      <c r="D11" s="213"/>
      <c r="E11" s="214">
        <f>'0003  Pol'!BA42</f>
        <v>0</v>
      </c>
      <c r="F11" s="215">
        <f>'0003  Pol'!BB42</f>
        <v>0</v>
      </c>
      <c r="G11" s="215">
        <f>'0003  Pol'!BC42</f>
        <v>0</v>
      </c>
      <c r="H11" s="215">
        <f>'0003  Pol'!BD42</f>
        <v>0</v>
      </c>
      <c r="I11" s="216">
        <f>'0003  Pol'!BE42</f>
        <v>0</v>
      </c>
    </row>
    <row r="12" spans="1:9" s="131" customFormat="1" ht="12.75">
      <c r="A12" s="212">
        <f>'0003  Pol'!B43</f>
        <v>0</v>
      </c>
      <c r="B12" s="66">
        <f>'0003  Pol'!C43</f>
        <v>0</v>
      </c>
      <c r="D12" s="213"/>
      <c r="E12" s="214">
        <f>'0003  Pol'!BA45</f>
        <v>0</v>
      </c>
      <c r="F12" s="215">
        <f>'0003  Pol'!BB45</f>
        <v>0</v>
      </c>
      <c r="G12" s="215">
        <f>'0003  Pol'!BC45</f>
        <v>0</v>
      </c>
      <c r="H12" s="215">
        <f>'0003  Pol'!BD45</f>
        <v>0</v>
      </c>
      <c r="I12" s="216">
        <f>'0003  Pol'!BE45</f>
        <v>0</v>
      </c>
    </row>
    <row r="13" spans="1:9" s="131" customFormat="1" ht="12.75">
      <c r="A13" s="212">
        <f>'0003  Pol'!B46</f>
        <v>0</v>
      </c>
      <c r="B13" s="66">
        <f>'0003  Pol'!C46</f>
        <v>0</v>
      </c>
      <c r="D13" s="213"/>
      <c r="E13" s="214">
        <f>'0003  Pol'!BA49</f>
        <v>0</v>
      </c>
      <c r="F13" s="215">
        <f>'0003  Pol'!BB49</f>
        <v>0</v>
      </c>
      <c r="G13" s="215">
        <f>'0003  Pol'!BC49</f>
        <v>0</v>
      </c>
      <c r="H13" s="215">
        <f>'0003  Pol'!BD49</f>
        <v>0</v>
      </c>
      <c r="I13" s="216">
        <f>'0003  Pol'!BE49</f>
        <v>0</v>
      </c>
    </row>
    <row r="14" spans="1:9" s="131" customFormat="1" ht="12.75">
      <c r="A14" s="212">
        <f>'0003  Pol'!B50</f>
        <v>0</v>
      </c>
      <c r="B14" s="66">
        <f>'0003  Pol'!C50</f>
        <v>0</v>
      </c>
      <c r="D14" s="213"/>
      <c r="E14" s="214">
        <f>'0003  Pol'!BA52</f>
        <v>0</v>
      </c>
      <c r="F14" s="215">
        <f>'0003  Pol'!BB52</f>
        <v>0</v>
      </c>
      <c r="G14" s="215">
        <f>'0003  Pol'!BC52</f>
        <v>0</v>
      </c>
      <c r="H14" s="215">
        <f>'0003  Pol'!BD52</f>
        <v>0</v>
      </c>
      <c r="I14" s="216">
        <f>'0003  Pol'!BE52</f>
        <v>0</v>
      </c>
    </row>
    <row r="15" spans="1:9" s="14" customFormat="1" ht="12.75">
      <c r="A15" s="217"/>
      <c r="B15" s="218" t="s">
        <v>118</v>
      </c>
      <c r="C15" s="218"/>
      <c r="D15" s="219"/>
      <c r="E15" s="220">
        <f>SUM(E7:E14)</f>
        <v>0</v>
      </c>
      <c r="F15" s="221">
        <f>SUM(F7:F14)</f>
        <v>0</v>
      </c>
      <c r="G15" s="221">
        <f>SUM(G7:G14)</f>
        <v>0</v>
      </c>
      <c r="H15" s="221">
        <f>SUM(H7:H14)</f>
        <v>0</v>
      </c>
      <c r="I15" s="222">
        <f>SUM(I7:I14)</f>
        <v>0</v>
      </c>
    </row>
    <row r="16" spans="1:9" ht="12.75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57" ht="19.5" customHeight="1">
      <c r="A17" s="223" t="s">
        <v>119</v>
      </c>
      <c r="B17" s="223"/>
      <c r="C17" s="223"/>
      <c r="D17" s="223"/>
      <c r="E17" s="223"/>
      <c r="F17" s="223"/>
      <c r="G17" s="223"/>
      <c r="H17" s="223"/>
      <c r="I17" s="223"/>
      <c r="BA17" s="138"/>
      <c r="BB17" s="138"/>
      <c r="BC17" s="138"/>
      <c r="BD17" s="138"/>
      <c r="BE17" s="138"/>
    </row>
    <row r="19" spans="1:9" ht="12.75">
      <c r="A19" s="167" t="s">
        <v>120</v>
      </c>
      <c r="B19" s="168"/>
      <c r="C19" s="168"/>
      <c r="D19" s="224"/>
      <c r="E19" s="225" t="s">
        <v>121</v>
      </c>
      <c r="F19" s="226" t="s">
        <v>16</v>
      </c>
      <c r="G19" s="227" t="s">
        <v>122</v>
      </c>
      <c r="H19" s="228"/>
      <c r="I19" s="229" t="s">
        <v>121</v>
      </c>
    </row>
    <row r="20" spans="1:53" ht="12.75">
      <c r="A20" s="160" t="s">
        <v>58</v>
      </c>
      <c r="B20" s="149"/>
      <c r="C20" s="149"/>
      <c r="D20" s="230"/>
      <c r="E20" s="231"/>
      <c r="F20" s="232"/>
      <c r="G20" s="233">
        <v>0</v>
      </c>
      <c r="H20" s="234"/>
      <c r="I20" s="235">
        <f>E20+F20*G20/100</f>
        <v>0</v>
      </c>
      <c r="BA20" s="1">
        <v>0</v>
      </c>
    </row>
    <row r="21" spans="1:53" ht="12.75">
      <c r="A21" s="104" t="s">
        <v>59</v>
      </c>
      <c r="B21" s="154"/>
      <c r="C21" s="154"/>
      <c r="D21" s="236"/>
      <c r="E21" s="237"/>
      <c r="F21" s="232"/>
      <c r="G21" s="238">
        <v>0</v>
      </c>
      <c r="H21" s="239"/>
      <c r="I21" s="240">
        <f>E21+F21*G21/100</f>
        <v>0</v>
      </c>
      <c r="BA21" s="1">
        <v>0</v>
      </c>
    </row>
    <row r="22" spans="1:53" ht="12.75">
      <c r="A22" s="104" t="s">
        <v>60</v>
      </c>
      <c r="B22" s="154"/>
      <c r="C22" s="154"/>
      <c r="D22" s="236"/>
      <c r="E22" s="237"/>
      <c r="F22" s="232"/>
      <c r="G22" s="238">
        <v>0</v>
      </c>
      <c r="H22" s="239"/>
      <c r="I22" s="240">
        <f>E22+F22*G22/100</f>
        <v>0</v>
      </c>
      <c r="BA22" s="1">
        <v>0</v>
      </c>
    </row>
    <row r="23" spans="1:53" ht="12.75">
      <c r="A23" s="104" t="s">
        <v>61</v>
      </c>
      <c r="B23" s="154"/>
      <c r="C23" s="154"/>
      <c r="D23" s="236"/>
      <c r="E23" s="237"/>
      <c r="F23" s="232"/>
      <c r="G23" s="238">
        <v>0</v>
      </c>
      <c r="H23" s="239"/>
      <c r="I23" s="240">
        <f>E23+F23*G23/100</f>
        <v>0</v>
      </c>
      <c r="BA23" s="1">
        <v>0</v>
      </c>
    </row>
    <row r="24" spans="1:53" ht="12.75">
      <c r="A24" s="104" t="s">
        <v>62</v>
      </c>
      <c r="B24" s="154"/>
      <c r="C24" s="154"/>
      <c r="D24" s="236"/>
      <c r="E24" s="237"/>
      <c r="F24" s="232"/>
      <c r="G24" s="238">
        <v>0</v>
      </c>
      <c r="H24" s="239"/>
      <c r="I24" s="240">
        <f>E24+F24*G24/100</f>
        <v>0</v>
      </c>
      <c r="BA24" s="1">
        <v>1</v>
      </c>
    </row>
    <row r="25" spans="1:53" ht="12.75">
      <c r="A25" s="104" t="s">
        <v>63</v>
      </c>
      <c r="B25" s="154"/>
      <c r="C25" s="154"/>
      <c r="D25" s="236"/>
      <c r="E25" s="237"/>
      <c r="F25" s="232"/>
      <c r="G25" s="238">
        <v>0</v>
      </c>
      <c r="H25" s="239"/>
      <c r="I25" s="240">
        <f>E25+F25*G25/100</f>
        <v>0</v>
      </c>
      <c r="BA25" s="1">
        <v>1</v>
      </c>
    </row>
    <row r="26" spans="1:53" ht="12.75">
      <c r="A26" s="104" t="s">
        <v>64</v>
      </c>
      <c r="B26" s="154"/>
      <c r="C26" s="154"/>
      <c r="D26" s="236"/>
      <c r="E26" s="237"/>
      <c r="F26" s="232"/>
      <c r="G26" s="238">
        <v>0</v>
      </c>
      <c r="H26" s="239"/>
      <c r="I26" s="240">
        <f>E26+F26*G26/100</f>
        <v>0</v>
      </c>
      <c r="BA26" s="1">
        <v>2</v>
      </c>
    </row>
    <row r="27" spans="1:53" ht="12.75">
      <c r="A27" s="104" t="s">
        <v>65</v>
      </c>
      <c r="B27" s="154"/>
      <c r="C27" s="154"/>
      <c r="D27" s="236"/>
      <c r="E27" s="237"/>
      <c r="F27" s="232"/>
      <c r="G27" s="238">
        <v>0</v>
      </c>
      <c r="H27" s="239"/>
      <c r="I27" s="240">
        <f>E27+F27*G27/100</f>
        <v>0</v>
      </c>
      <c r="BA27" s="1">
        <v>2</v>
      </c>
    </row>
    <row r="28" spans="1:9" ht="12.75">
      <c r="A28" s="241"/>
      <c r="B28" s="242" t="s">
        <v>123</v>
      </c>
      <c r="C28" s="243"/>
      <c r="D28" s="244"/>
      <c r="E28" s="245"/>
      <c r="F28" s="246"/>
      <c r="G28" s="246"/>
      <c r="H28" s="247">
        <f>SUM(I20:I27)</f>
        <v>0</v>
      </c>
      <c r="I28" s="247"/>
    </row>
    <row r="30" spans="2:9" ht="12.75">
      <c r="B30" s="14"/>
      <c r="F30" s="248"/>
      <c r="G30" s="249"/>
      <c r="H30" s="249"/>
      <c r="I30" s="50"/>
    </row>
    <row r="31" spans="6:9" ht="12.75">
      <c r="F31" s="248"/>
      <c r="G31" s="249"/>
      <c r="H31" s="249"/>
      <c r="I31" s="50"/>
    </row>
    <row r="32" spans="6:9" ht="12.75">
      <c r="F32" s="248"/>
      <c r="G32" s="249"/>
      <c r="H32" s="249"/>
      <c r="I32" s="50"/>
    </row>
    <row r="33" spans="6:9" ht="12.75">
      <c r="F33" s="248"/>
      <c r="G33" s="249"/>
      <c r="H33" s="249"/>
      <c r="I33" s="50"/>
    </row>
    <row r="34" spans="6:9" ht="12.75">
      <c r="F34" s="248"/>
      <c r="G34" s="249"/>
      <c r="H34" s="249"/>
      <c r="I34" s="50"/>
    </row>
    <row r="35" spans="6:9" ht="12.75">
      <c r="F35" s="248"/>
      <c r="G35" s="249"/>
      <c r="H35" s="249"/>
      <c r="I35" s="50"/>
    </row>
    <row r="36" spans="6:9" ht="12.75">
      <c r="F36" s="248"/>
      <c r="G36" s="249"/>
      <c r="H36" s="249"/>
      <c r="I36" s="50"/>
    </row>
    <row r="37" spans="6:9" ht="12.75">
      <c r="F37" s="248"/>
      <c r="G37" s="249"/>
      <c r="H37" s="249"/>
      <c r="I37" s="50"/>
    </row>
    <row r="38" spans="6:9" ht="12.75">
      <c r="F38" s="248"/>
      <c r="G38" s="249"/>
      <c r="H38" s="249"/>
      <c r="I38" s="50"/>
    </row>
    <row r="39" spans="6:9" ht="12.75">
      <c r="F39" s="248"/>
      <c r="G39" s="249"/>
      <c r="H39" s="249"/>
      <c r="I39" s="50"/>
    </row>
    <row r="40" spans="6:9" ht="12.75">
      <c r="F40" s="248"/>
      <c r="G40" s="249"/>
      <c r="H40" s="249"/>
      <c r="I40" s="50"/>
    </row>
    <row r="41" spans="6:9" ht="12.75">
      <c r="F41" s="248"/>
      <c r="G41" s="249"/>
      <c r="H41" s="249"/>
      <c r="I41" s="50"/>
    </row>
    <row r="42" spans="6:9" ht="12.75">
      <c r="F42" s="248"/>
      <c r="G42" s="249"/>
      <c r="H42" s="249"/>
      <c r="I42" s="50"/>
    </row>
    <row r="43" spans="6:9" ht="12.75">
      <c r="F43" s="248"/>
      <c r="G43" s="249"/>
      <c r="H43" s="249"/>
      <c r="I43" s="50"/>
    </row>
    <row r="44" spans="6:9" ht="12.75">
      <c r="F44" s="248"/>
      <c r="G44" s="249"/>
      <c r="H44" s="249"/>
      <c r="I44" s="50"/>
    </row>
    <row r="45" spans="6:9" ht="12.75">
      <c r="F45" s="248"/>
      <c r="G45" s="249"/>
      <c r="H45" s="249"/>
      <c r="I45" s="50"/>
    </row>
    <row r="46" spans="6:9" ht="12.75">
      <c r="F46" s="248"/>
      <c r="G46" s="249"/>
      <c r="H46" s="249"/>
      <c r="I46" s="50"/>
    </row>
    <row r="47" spans="6:9" ht="12.75">
      <c r="F47" s="248"/>
      <c r="G47" s="249"/>
      <c r="H47" s="249"/>
      <c r="I47" s="50"/>
    </row>
    <row r="48" spans="6:9" ht="12.75">
      <c r="F48" s="248"/>
      <c r="G48" s="249"/>
      <c r="H48" s="249"/>
      <c r="I48" s="50"/>
    </row>
    <row r="49" spans="6:9" ht="12.75">
      <c r="F49" s="248"/>
      <c r="G49" s="249"/>
      <c r="H49" s="249"/>
      <c r="I49" s="50"/>
    </row>
    <row r="50" spans="6:9" ht="12.75">
      <c r="F50" s="248"/>
      <c r="G50" s="249"/>
      <c r="H50" s="249"/>
      <c r="I50" s="50"/>
    </row>
    <row r="51" spans="6:9" ht="12.75">
      <c r="F51" s="248"/>
      <c r="G51" s="249"/>
      <c r="H51" s="249"/>
      <c r="I51" s="50"/>
    </row>
    <row r="52" spans="6:9" ht="12.75">
      <c r="F52" s="248"/>
      <c r="G52" s="249"/>
      <c r="H52" s="249"/>
      <c r="I52" s="50"/>
    </row>
    <row r="53" spans="6:9" ht="12.75">
      <c r="F53" s="248"/>
      <c r="G53" s="249"/>
      <c r="H53" s="249"/>
      <c r="I53" s="50"/>
    </row>
    <row r="54" spans="6:9" ht="12.75">
      <c r="F54" s="248"/>
      <c r="G54" s="249"/>
      <c r="H54" s="249"/>
      <c r="I54" s="50"/>
    </row>
    <row r="55" spans="6:9" ht="12.75">
      <c r="F55" s="248"/>
      <c r="G55" s="249"/>
      <c r="H55" s="249"/>
      <c r="I55" s="50"/>
    </row>
    <row r="56" spans="6:9" ht="12.75">
      <c r="F56" s="248"/>
      <c r="G56" s="249"/>
      <c r="H56" s="249"/>
      <c r="I56" s="50"/>
    </row>
    <row r="57" spans="6:9" ht="12.75">
      <c r="F57" s="248"/>
      <c r="G57" s="249"/>
      <c r="H57" s="249"/>
      <c r="I57" s="50"/>
    </row>
    <row r="58" spans="6:9" ht="12.75">
      <c r="F58" s="248"/>
      <c r="G58" s="249"/>
      <c r="H58" s="249"/>
      <c r="I58" s="50"/>
    </row>
    <row r="59" spans="6:9" ht="12.75">
      <c r="F59" s="248"/>
      <c r="G59" s="249"/>
      <c r="H59" s="249"/>
      <c r="I59" s="50"/>
    </row>
    <row r="60" spans="6:9" ht="12.75">
      <c r="F60" s="248"/>
      <c r="G60" s="249"/>
      <c r="H60" s="249"/>
      <c r="I60" s="50"/>
    </row>
    <row r="61" spans="6:9" ht="12.75">
      <c r="F61" s="248"/>
      <c r="G61" s="249"/>
      <c r="H61" s="249"/>
      <c r="I61" s="50"/>
    </row>
    <row r="62" spans="6:9" ht="12.75">
      <c r="F62" s="248"/>
      <c r="G62" s="249"/>
      <c r="H62" s="249"/>
      <c r="I62" s="50"/>
    </row>
    <row r="63" spans="6:9" ht="12.75">
      <c r="F63" s="248"/>
      <c r="G63" s="249"/>
      <c r="H63" s="249"/>
      <c r="I63" s="50"/>
    </row>
    <row r="64" spans="6:9" ht="12.75">
      <c r="F64" s="248"/>
      <c r="G64" s="249"/>
      <c r="H64" s="249"/>
      <c r="I64" s="50"/>
    </row>
    <row r="65" spans="6:9" ht="12.75">
      <c r="F65" s="248"/>
      <c r="G65" s="249"/>
      <c r="H65" s="249"/>
      <c r="I65" s="50"/>
    </row>
    <row r="66" spans="6:9" ht="12.75">
      <c r="F66" s="248"/>
      <c r="G66" s="249"/>
      <c r="H66" s="249"/>
      <c r="I66" s="50"/>
    </row>
    <row r="67" spans="6:9" ht="12.75">
      <c r="F67" s="248"/>
      <c r="G67" s="249"/>
      <c r="H67" s="249"/>
      <c r="I67" s="50"/>
    </row>
    <row r="68" spans="6:9" ht="12.75">
      <c r="F68" s="248"/>
      <c r="G68" s="249"/>
      <c r="H68" s="249"/>
      <c r="I68" s="50"/>
    </row>
    <row r="69" spans="6:9" ht="12.75">
      <c r="F69" s="248"/>
      <c r="G69" s="249"/>
      <c r="H69" s="249"/>
      <c r="I69" s="50"/>
    </row>
    <row r="70" spans="6:9" ht="12.75">
      <c r="F70" s="248"/>
      <c r="G70" s="249"/>
      <c r="H70" s="249"/>
      <c r="I70" s="50"/>
    </row>
    <row r="71" spans="6:9" ht="12.75">
      <c r="F71" s="248"/>
      <c r="G71" s="249"/>
      <c r="H71" s="249"/>
      <c r="I71" s="50"/>
    </row>
    <row r="72" spans="6:9" ht="12.75">
      <c r="F72" s="248"/>
      <c r="G72" s="249"/>
      <c r="H72" s="249"/>
      <c r="I72" s="50"/>
    </row>
    <row r="73" spans="6:9" ht="12.75">
      <c r="F73" s="248"/>
      <c r="G73" s="249"/>
      <c r="H73" s="249"/>
      <c r="I73" s="50"/>
    </row>
    <row r="74" spans="6:9" ht="12.75">
      <c r="F74" s="248"/>
      <c r="G74" s="249"/>
      <c r="H74" s="249"/>
      <c r="I74" s="50"/>
    </row>
    <row r="75" spans="6:9" ht="12.75">
      <c r="F75" s="248"/>
      <c r="G75" s="249"/>
      <c r="H75" s="249"/>
      <c r="I75" s="50"/>
    </row>
    <row r="76" spans="6:9" ht="12.75">
      <c r="F76" s="248"/>
      <c r="G76" s="249"/>
      <c r="H76" s="249"/>
      <c r="I76" s="50"/>
    </row>
    <row r="77" spans="6:9" ht="12.75">
      <c r="F77" s="248"/>
      <c r="G77" s="249"/>
      <c r="H77" s="249"/>
      <c r="I77" s="50"/>
    </row>
    <row r="78" spans="6:9" ht="12.75">
      <c r="F78" s="248"/>
      <c r="G78" s="249"/>
      <c r="H78" s="249"/>
      <c r="I78" s="50"/>
    </row>
    <row r="79" spans="6:9" ht="12.75">
      <c r="F79" s="248"/>
      <c r="G79" s="249"/>
      <c r="H79" s="249"/>
      <c r="I79" s="50"/>
    </row>
  </sheetData>
  <sheetProtection selectLockedCells="1" selectUnlockedCells="1"/>
  <mergeCells count="6">
    <mergeCell ref="A1:B1"/>
    <mergeCell ref="A2:B2"/>
    <mergeCell ref="G2:I2"/>
    <mergeCell ref="A4:I4"/>
    <mergeCell ref="A17:I17"/>
    <mergeCell ref="H28:I28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CE,Regular"&amp;9Zpracováno programem BUILDpower,  © RTS, a.s.&amp;RStrana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2016-05-09T06:22:47Z</dcterms:modified>
  <cp:category/>
  <cp:version/>
  <cp:contentType/>
  <cp:contentStatus/>
</cp:coreProperties>
</file>