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8915" windowHeight="6690" firstSheet="2" activeTab="9"/>
  </bookViews>
  <sheets>
    <sheet name="Stavba" sheetId="1" r:id="rId1"/>
    <sheet name="0001  KL" sheetId="2" r:id="rId2"/>
    <sheet name="0001  Rek" sheetId="3" r:id="rId3"/>
    <sheet name="0001  Pol" sheetId="4" r:id="rId4"/>
    <sheet name="0002  KL" sheetId="5" r:id="rId5"/>
    <sheet name="0002  Rek" sheetId="6" r:id="rId6"/>
    <sheet name="0002  Pol" sheetId="7" r:id="rId7"/>
    <sheet name="0003  KL" sheetId="8" r:id="rId8"/>
    <sheet name="0003  Rek" sheetId="9" r:id="rId9"/>
    <sheet name="0003  Pol" sheetId="10" r:id="rId10"/>
  </sheets>
  <definedNames>
    <definedName name="CelkemObjekty" localSheetId="0">Stavba!$F$33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Stavba!$C$29</definedName>
    <definedName name="NazevStavby" localSheetId="0">Stavba!$E$5</definedName>
    <definedName name="_xlnm.Print_Titles" localSheetId="3">'0001  Pol'!$1:$6</definedName>
    <definedName name="_xlnm.Print_Titles" localSheetId="2">'0001  Rek'!$1:$6</definedName>
    <definedName name="_xlnm.Print_Titles" localSheetId="6">'0002  Pol'!$1:$6</definedName>
    <definedName name="_xlnm.Print_Titles" localSheetId="5">'0002  Rek'!$1:$6</definedName>
    <definedName name="_xlnm.Print_Titles" localSheetId="9">'0003  Pol'!$1:$6</definedName>
    <definedName name="_xlnm.Print_Titles" localSheetId="8">'0003  Rek'!$1:$6</definedName>
    <definedName name="Objednatel" localSheetId="0">Stavba!$D$11</definedName>
    <definedName name="Objekt" localSheetId="0">Stavba!$B$29</definedName>
    <definedName name="_xlnm.Print_Area" localSheetId="1">'0001  KL'!$A$1:$G$45</definedName>
    <definedName name="_xlnm.Print_Area" localSheetId="3">'0001  Pol'!$A$1:$K$59</definedName>
    <definedName name="_xlnm.Print_Area" localSheetId="2">'0001  Rek'!$A$1:$I$28</definedName>
    <definedName name="_xlnm.Print_Area" localSheetId="4">'0002  KL'!$A$1:$G$45</definedName>
    <definedName name="_xlnm.Print_Area" localSheetId="6">'0002  Pol'!$A$1:$K$51</definedName>
    <definedName name="_xlnm.Print_Area" localSheetId="5">'0002  Rek'!$A$1:$I$28</definedName>
    <definedName name="_xlnm.Print_Area" localSheetId="7">'0003  KL'!$A$1:$G$45</definedName>
    <definedName name="_xlnm.Print_Area" localSheetId="9">'0003  Pol'!$A$1:$K$23</definedName>
    <definedName name="_xlnm.Print_Area" localSheetId="8">'0003  Rek'!$A$1:$I$24</definedName>
    <definedName name="_xlnm.Print_Area" localSheetId="0">Stavba!$B$1:$J$79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3" hidden="1">0</definedName>
    <definedName name="solver_lin" localSheetId="6" hidden="1">0</definedName>
    <definedName name="solver_lin" localSheetId="9" hidden="1">0</definedName>
    <definedName name="solver_num" localSheetId="3" hidden="1">0</definedName>
    <definedName name="solver_num" localSheetId="6" hidden="1">0</definedName>
    <definedName name="solver_num" localSheetId="9" hidden="1">0</definedName>
    <definedName name="solver_opt" localSheetId="3" hidden="1">'0001  Pol'!#REF!</definedName>
    <definedName name="solver_opt" localSheetId="6" hidden="1">'0002  Pol'!#REF!</definedName>
    <definedName name="solver_opt" localSheetId="9" hidden="1">'0003  Pol'!#REF!</definedName>
    <definedName name="solver_typ" localSheetId="3" hidden="1">1</definedName>
    <definedName name="solver_typ" localSheetId="6" hidden="1">1</definedName>
    <definedName name="solver_typ" localSheetId="9" hidden="1">1</definedName>
    <definedName name="solver_val" localSheetId="3" hidden="1">0</definedName>
    <definedName name="solver_val" localSheetId="6" hidden="1">0</definedName>
    <definedName name="solver_val" localSheetId="9" hidden="1">0</definedName>
    <definedName name="SoucetDilu" localSheetId="0">Stavba!$F$60:$J$60</definedName>
    <definedName name="StavbaCelkem" localSheetId="0">Stavba!$H$33</definedName>
    <definedName name="Zhotovitel" localSheetId="0">Stavba!$D$7</definedName>
  </definedNames>
  <calcPr calcId="125725"/>
</workbook>
</file>

<file path=xl/calcChain.xml><?xml version="1.0" encoding="utf-8"?>
<calcChain xmlns="http://schemas.openxmlformats.org/spreadsheetml/2006/main">
  <c r="I22" i="9"/>
  <c r="D21" i="8"/>
  <c r="I21" i="9"/>
  <c r="G21" i="8" s="1"/>
  <c r="D20"/>
  <c r="I20" i="9"/>
  <c r="G20" i="8" s="1"/>
  <c r="D19"/>
  <c r="I19" i="9"/>
  <c r="G19" i="8" s="1"/>
  <c r="D18"/>
  <c r="I18" i="9"/>
  <c r="G18" i="8" s="1"/>
  <c r="D17"/>
  <c r="I17" i="9"/>
  <c r="G17" i="8" s="1"/>
  <c r="D16"/>
  <c r="I16" i="9"/>
  <c r="G16" i="8" s="1"/>
  <c r="D15"/>
  <c r="I15" i="9"/>
  <c r="G15" i="8" s="1"/>
  <c r="BE22" i="10"/>
  <c r="BD22"/>
  <c r="BD23" s="1"/>
  <c r="H9" i="9" s="1"/>
  <c r="BC22" i="10"/>
  <c r="BC23" s="1"/>
  <c r="G9" i="9" s="1"/>
  <c r="BB22" i="10"/>
  <c r="BA22"/>
  <c r="K22"/>
  <c r="K23" s="1"/>
  <c r="I22"/>
  <c r="I23" s="1"/>
  <c r="G22"/>
  <c r="G23" s="1"/>
  <c r="B9" i="9"/>
  <c r="A9"/>
  <c r="BE23" i="10"/>
  <c r="I9" i="9" s="1"/>
  <c r="BB23" i="10"/>
  <c r="F9" i="9" s="1"/>
  <c r="BA23" i="10"/>
  <c r="BE19"/>
  <c r="BE20" s="1"/>
  <c r="I8" i="9" s="1"/>
  <c r="BD19" i="10"/>
  <c r="BC19"/>
  <c r="BC20" s="1"/>
  <c r="G8" i="9" s="1"/>
  <c r="BB19" i="10"/>
  <c r="BB20" s="1"/>
  <c r="F8" i="9" s="1"/>
  <c r="K19" i="10"/>
  <c r="K20" s="1"/>
  <c r="I19"/>
  <c r="I20" s="1"/>
  <c r="G19"/>
  <c r="BA19" s="1"/>
  <c r="BA20" s="1"/>
  <c r="B8" i="9"/>
  <c r="A8"/>
  <c r="BD20" i="10"/>
  <c r="H8" i="9" s="1"/>
  <c r="BE16" i="10"/>
  <c r="BD16"/>
  <c r="BC16"/>
  <c r="BB16"/>
  <c r="K16"/>
  <c r="I16"/>
  <c r="G16"/>
  <c r="BA16" s="1"/>
  <c r="BE15"/>
  <c r="BD15"/>
  <c r="BC15"/>
  <c r="BB15"/>
  <c r="K15"/>
  <c r="I15"/>
  <c r="G15"/>
  <c r="BA15" s="1"/>
  <c r="BE14"/>
  <c r="BD14"/>
  <c r="BC14"/>
  <c r="BB14"/>
  <c r="K14"/>
  <c r="I14"/>
  <c r="G14"/>
  <c r="BA14" s="1"/>
  <c r="BE13"/>
  <c r="BD13"/>
  <c r="BC13"/>
  <c r="BB13"/>
  <c r="K13"/>
  <c r="I13"/>
  <c r="G13"/>
  <c r="BA13" s="1"/>
  <c r="BE12"/>
  <c r="BD12"/>
  <c r="BC12"/>
  <c r="BB12"/>
  <c r="K12"/>
  <c r="I12"/>
  <c r="G12"/>
  <c r="BA12" s="1"/>
  <c r="BE11"/>
  <c r="BD11"/>
  <c r="BC11"/>
  <c r="BB11"/>
  <c r="K11"/>
  <c r="I11"/>
  <c r="G11"/>
  <c r="BA11" s="1"/>
  <c r="BE10"/>
  <c r="BD10"/>
  <c r="BC10"/>
  <c r="BB10"/>
  <c r="K10"/>
  <c r="I10"/>
  <c r="G10"/>
  <c r="BA10" s="1"/>
  <c r="BE9"/>
  <c r="BD9"/>
  <c r="BC9"/>
  <c r="BB9"/>
  <c r="K9"/>
  <c r="I9"/>
  <c r="G9"/>
  <c r="BA9" s="1"/>
  <c r="BE8"/>
  <c r="BD8"/>
  <c r="BC8"/>
  <c r="BB8"/>
  <c r="BB17" s="1"/>
  <c r="F7" i="9" s="1"/>
  <c r="K8" i="10"/>
  <c r="I8"/>
  <c r="G8"/>
  <c r="B7" i="9"/>
  <c r="A7"/>
  <c r="BC17" i="10"/>
  <c r="G7" i="9" s="1"/>
  <c r="K17" i="10"/>
  <c r="I17"/>
  <c r="E4"/>
  <c r="F3"/>
  <c r="C33" i="8"/>
  <c r="C31"/>
  <c r="G7"/>
  <c r="I26" i="6"/>
  <c r="D21" i="5"/>
  <c r="I25" i="6"/>
  <c r="G21" i="5" s="1"/>
  <c r="D20"/>
  <c r="I24" i="6"/>
  <c r="G20" i="5" s="1"/>
  <c r="D19"/>
  <c r="I23" i="6"/>
  <c r="G19" i="5" s="1"/>
  <c r="D18"/>
  <c r="I22" i="6"/>
  <c r="G18" i="5" s="1"/>
  <c r="D17"/>
  <c r="I21" i="6"/>
  <c r="G17" i="5" s="1"/>
  <c r="D16"/>
  <c r="I20" i="6"/>
  <c r="G16" i="5" s="1"/>
  <c r="D15"/>
  <c r="I19" i="6"/>
  <c r="G15" i="5" s="1"/>
  <c r="BE50" i="7"/>
  <c r="BD50"/>
  <c r="BD51" s="1"/>
  <c r="H13" i="6" s="1"/>
  <c r="BC50" i="7"/>
  <c r="BC51" s="1"/>
  <c r="G13" i="6" s="1"/>
  <c r="BB50" i="7"/>
  <c r="K50"/>
  <c r="K51" s="1"/>
  <c r="I50"/>
  <c r="I51" s="1"/>
  <c r="G50"/>
  <c r="BA50" s="1"/>
  <c r="BA51" s="1"/>
  <c r="E13" i="6" s="1"/>
  <c r="B13"/>
  <c r="A13"/>
  <c r="BE51" i="7"/>
  <c r="I13" i="6" s="1"/>
  <c r="BB51" i="7"/>
  <c r="F13" i="6" s="1"/>
  <c r="G51" i="7"/>
  <c r="BE46"/>
  <c r="BD46"/>
  <c r="BC46"/>
  <c r="BC48" s="1"/>
  <c r="BB46"/>
  <c r="BB48" s="1"/>
  <c r="F12" i="6" s="1"/>
  <c r="K46" i="7"/>
  <c r="I46"/>
  <c r="I48" s="1"/>
  <c r="G46"/>
  <c r="BA46" s="1"/>
  <c r="BA48" s="1"/>
  <c r="E12" i="6" s="1"/>
  <c r="G12"/>
  <c r="B12"/>
  <c r="A12"/>
  <c r="BE48" i="7"/>
  <c r="I12" i="6" s="1"/>
  <c r="BD48" i="7"/>
  <c r="H12" i="6" s="1"/>
  <c r="K48" i="7"/>
  <c r="G48"/>
  <c r="BE43"/>
  <c r="BD43"/>
  <c r="BC43"/>
  <c r="BB43"/>
  <c r="K43"/>
  <c r="I43"/>
  <c r="G43"/>
  <c r="BA43" s="1"/>
  <c r="BE42"/>
  <c r="BE44" s="1"/>
  <c r="I11" i="6" s="1"/>
  <c r="BD42" i="7"/>
  <c r="BC42"/>
  <c r="BC44" s="1"/>
  <c r="G11" i="6" s="1"/>
  <c r="BB42" i="7"/>
  <c r="K42"/>
  <c r="I42"/>
  <c r="G42"/>
  <c r="G44" s="1"/>
  <c r="B11" i="6"/>
  <c r="A11"/>
  <c r="BD44" i="7"/>
  <c r="H11" i="6" s="1"/>
  <c r="K44" i="7"/>
  <c r="I44"/>
  <c r="BE39"/>
  <c r="BD39"/>
  <c r="BC39"/>
  <c r="BB39"/>
  <c r="BA39"/>
  <c r="K39"/>
  <c r="I39"/>
  <c r="G39"/>
  <c r="BE38"/>
  <c r="BD38"/>
  <c r="BC38"/>
  <c r="BB38"/>
  <c r="K38"/>
  <c r="I38"/>
  <c r="G38"/>
  <c r="BA38" s="1"/>
  <c r="BE36"/>
  <c r="BD36"/>
  <c r="BC36"/>
  <c r="BB36"/>
  <c r="K36"/>
  <c r="I36"/>
  <c r="G36"/>
  <c r="BA36" s="1"/>
  <c r="BE34"/>
  <c r="BD34"/>
  <c r="BC34"/>
  <c r="BB34"/>
  <c r="BA34"/>
  <c r="K34"/>
  <c r="I34"/>
  <c r="G34"/>
  <c r="BE33"/>
  <c r="BE40" s="1"/>
  <c r="BD33"/>
  <c r="BC33"/>
  <c r="BC40" s="1"/>
  <c r="G10" i="6" s="1"/>
  <c r="BB33" i="7"/>
  <c r="BA33"/>
  <c r="K33"/>
  <c r="K40" s="1"/>
  <c r="I33"/>
  <c r="G33"/>
  <c r="I10" i="6"/>
  <c r="B10"/>
  <c r="A10"/>
  <c r="BB40" i="7"/>
  <c r="F10" i="6" s="1"/>
  <c r="I40" i="7"/>
  <c r="G40"/>
  <c r="BE30"/>
  <c r="BD30"/>
  <c r="BC30"/>
  <c r="BB30"/>
  <c r="K30"/>
  <c r="I30"/>
  <c r="G30"/>
  <c r="BA30" s="1"/>
  <c r="BE28"/>
  <c r="BD28"/>
  <c r="BC28"/>
  <c r="BB28"/>
  <c r="K28"/>
  <c r="I28"/>
  <c r="G28"/>
  <c r="BA28" s="1"/>
  <c r="BE26"/>
  <c r="BD26"/>
  <c r="BC26"/>
  <c r="BB26"/>
  <c r="K26"/>
  <c r="I26"/>
  <c r="G26"/>
  <c r="BA26" s="1"/>
  <c r="BE24"/>
  <c r="BD24"/>
  <c r="BC24"/>
  <c r="BB24"/>
  <c r="BB31" s="1"/>
  <c r="F9" i="6" s="1"/>
  <c r="K24" i="7"/>
  <c r="I24"/>
  <c r="G24"/>
  <c r="BA24" s="1"/>
  <c r="B9" i="6"/>
  <c r="A9"/>
  <c r="BE21" i="7"/>
  <c r="BD21"/>
  <c r="BC21"/>
  <c r="BB21"/>
  <c r="K21"/>
  <c r="I21"/>
  <c r="G21"/>
  <c r="BA21" s="1"/>
  <c r="BE20"/>
  <c r="BD20"/>
  <c r="BC20"/>
  <c r="BB20"/>
  <c r="K20"/>
  <c r="I20"/>
  <c r="G20"/>
  <c r="BA20" s="1"/>
  <c r="BE19"/>
  <c r="BD19"/>
  <c r="BC19"/>
  <c r="BB19"/>
  <c r="K19"/>
  <c r="K22" s="1"/>
  <c r="I19"/>
  <c r="G19"/>
  <c r="BA19" s="1"/>
  <c r="BE16"/>
  <c r="BD16"/>
  <c r="BD22" s="1"/>
  <c r="H8" i="6" s="1"/>
  <c r="BC16" i="7"/>
  <c r="BB16"/>
  <c r="K16"/>
  <c r="I16"/>
  <c r="G16"/>
  <c r="BA16" s="1"/>
  <c r="BE14"/>
  <c r="BD14"/>
  <c r="BC14"/>
  <c r="BB14"/>
  <c r="K14"/>
  <c r="I14"/>
  <c r="G14"/>
  <c r="BA14" s="1"/>
  <c r="B8" i="6"/>
  <c r="A8"/>
  <c r="BE11" i="7"/>
  <c r="BD11"/>
  <c r="BC11"/>
  <c r="BB11"/>
  <c r="K11"/>
  <c r="I11"/>
  <c r="I12" s="1"/>
  <c r="G11"/>
  <c r="BA11" s="1"/>
  <c r="BE10"/>
  <c r="BD10"/>
  <c r="BC10"/>
  <c r="BB10"/>
  <c r="K10"/>
  <c r="I10"/>
  <c r="G10"/>
  <c r="BA10" s="1"/>
  <c r="BE9"/>
  <c r="BD9"/>
  <c r="BC9"/>
  <c r="BB9"/>
  <c r="K9"/>
  <c r="I9"/>
  <c r="G9"/>
  <c r="BA9" s="1"/>
  <c r="BE8"/>
  <c r="BD8"/>
  <c r="BD12" s="1"/>
  <c r="H7" i="6" s="1"/>
  <c r="BC8" i="7"/>
  <c r="BB8"/>
  <c r="K8"/>
  <c r="I8"/>
  <c r="G8"/>
  <c r="B7" i="6"/>
  <c r="A7"/>
  <c r="K12" i="7"/>
  <c r="E4"/>
  <c r="F3"/>
  <c r="C33" i="5"/>
  <c r="C31"/>
  <c r="G7"/>
  <c r="I26" i="3"/>
  <c r="D21" i="2"/>
  <c r="I25" i="3"/>
  <c r="G21" i="2" s="1"/>
  <c r="D20"/>
  <c r="I24" i="3"/>
  <c r="G20" i="2" s="1"/>
  <c r="D19"/>
  <c r="I23" i="3"/>
  <c r="G19" i="2" s="1"/>
  <c r="D18"/>
  <c r="I22" i="3"/>
  <c r="G18" i="2" s="1"/>
  <c r="D17"/>
  <c r="I21" i="3"/>
  <c r="G17" i="2" s="1"/>
  <c r="D16"/>
  <c r="I20" i="3"/>
  <c r="G16" i="2" s="1"/>
  <c r="D15"/>
  <c r="I19" i="3"/>
  <c r="G15" i="2" s="1"/>
  <c r="BE58" i="4"/>
  <c r="BD58"/>
  <c r="BC58"/>
  <c r="BA58"/>
  <c r="K58"/>
  <c r="I58"/>
  <c r="G58"/>
  <c r="BB58" s="1"/>
  <c r="BE57"/>
  <c r="BE59" s="1"/>
  <c r="I13" i="3" s="1"/>
  <c r="BD57" i="4"/>
  <c r="BC57"/>
  <c r="BA57"/>
  <c r="BA59" s="1"/>
  <c r="E13" i="3" s="1"/>
  <c r="K57" i="4"/>
  <c r="K59" s="1"/>
  <c r="I57"/>
  <c r="G57"/>
  <c r="BB57" s="1"/>
  <c r="B13" i="3"/>
  <c r="A13"/>
  <c r="I59" i="4"/>
  <c r="BE54"/>
  <c r="BD54"/>
  <c r="BD55" s="1"/>
  <c r="H12" i="3" s="1"/>
  <c r="BC54" i="4"/>
  <c r="BC55" s="1"/>
  <c r="G12" i="3" s="1"/>
  <c r="BB54" i="4"/>
  <c r="BB55" s="1"/>
  <c r="F12" i="3" s="1"/>
  <c r="K54" i="4"/>
  <c r="I54"/>
  <c r="I55" s="1"/>
  <c r="G54"/>
  <c r="BA54" s="1"/>
  <c r="BA55" s="1"/>
  <c r="E12" i="3" s="1"/>
  <c r="B12"/>
  <c r="A12"/>
  <c r="BE55" i="4"/>
  <c r="I12" i="3" s="1"/>
  <c r="K55" i="4"/>
  <c r="BE51"/>
  <c r="BD51"/>
  <c r="BC51"/>
  <c r="BB51"/>
  <c r="K51"/>
  <c r="I51"/>
  <c r="G51"/>
  <c r="BA51" s="1"/>
  <c r="BE50"/>
  <c r="BE52" s="1"/>
  <c r="I11" i="3" s="1"/>
  <c r="BD50" i="4"/>
  <c r="BD52" s="1"/>
  <c r="H11" i="3" s="1"/>
  <c r="BC50" i="4"/>
  <c r="BB50"/>
  <c r="K50"/>
  <c r="K52" s="1"/>
  <c r="I50"/>
  <c r="I52" s="1"/>
  <c r="G50"/>
  <c r="G52" s="1"/>
  <c r="B11" i="3"/>
  <c r="A11"/>
  <c r="BC52" i="4"/>
  <c r="G11" i="3" s="1"/>
  <c r="BE47" i="4"/>
  <c r="BD47"/>
  <c r="BC47"/>
  <c r="BB47"/>
  <c r="K47"/>
  <c r="I47"/>
  <c r="G47"/>
  <c r="BA47" s="1"/>
  <c r="BE45"/>
  <c r="BD45"/>
  <c r="BC45"/>
  <c r="BB45"/>
  <c r="K45"/>
  <c r="I45"/>
  <c r="G45"/>
  <c r="BA45" s="1"/>
  <c r="BE43"/>
  <c r="BD43"/>
  <c r="BC43"/>
  <c r="BB43"/>
  <c r="K43"/>
  <c r="I43"/>
  <c r="G43"/>
  <c r="BA43" s="1"/>
  <c r="BE42"/>
  <c r="BE48" s="1"/>
  <c r="I10" i="3" s="1"/>
  <c r="BD42" i="4"/>
  <c r="BD48" s="1"/>
  <c r="H10" i="3" s="1"/>
  <c r="BC42" i="4"/>
  <c r="BC48" s="1"/>
  <c r="G10" i="3" s="1"/>
  <c r="BB42" i="4"/>
  <c r="K42"/>
  <c r="K48" s="1"/>
  <c r="I42"/>
  <c r="G42"/>
  <c r="G48" s="1"/>
  <c r="B10" i="3"/>
  <c r="A10"/>
  <c r="I48" i="4"/>
  <c r="BE39"/>
  <c r="BD39"/>
  <c r="BC39"/>
  <c r="BB39"/>
  <c r="K39"/>
  <c r="I39"/>
  <c r="G39"/>
  <c r="BA39" s="1"/>
  <c r="BE37"/>
  <c r="BD37"/>
  <c r="BC37"/>
  <c r="BB37"/>
  <c r="K37"/>
  <c r="I37"/>
  <c r="G37"/>
  <c r="BA37" s="1"/>
  <c r="BE35"/>
  <c r="BE40" s="1"/>
  <c r="I9" i="3" s="1"/>
  <c r="BD35" i="4"/>
  <c r="BC35"/>
  <c r="BC40" s="1"/>
  <c r="G9" i="3" s="1"/>
  <c r="BB35" i="4"/>
  <c r="K35"/>
  <c r="K40" s="1"/>
  <c r="I35"/>
  <c r="G35"/>
  <c r="BA35" s="1"/>
  <c r="BA40" s="1"/>
  <c r="E9" i="3" s="1"/>
  <c r="B9"/>
  <c r="A9"/>
  <c r="BB40" i="4"/>
  <c r="F9" i="3" s="1"/>
  <c r="I40" i="4"/>
  <c r="BE31"/>
  <c r="BD31"/>
  <c r="BC31"/>
  <c r="BB31"/>
  <c r="K31"/>
  <c r="I31"/>
  <c r="G31"/>
  <c r="BA31" s="1"/>
  <c r="BE29"/>
  <c r="BD29"/>
  <c r="BC29"/>
  <c r="BB29"/>
  <c r="K29"/>
  <c r="I29"/>
  <c r="G29"/>
  <c r="BA29" s="1"/>
  <c r="BE27"/>
  <c r="BD27"/>
  <c r="BC27"/>
  <c r="BB27"/>
  <c r="K27"/>
  <c r="I27"/>
  <c r="G27"/>
  <c r="BA27" s="1"/>
  <c r="BE26"/>
  <c r="BD26"/>
  <c r="BC26"/>
  <c r="BB26"/>
  <c r="K26"/>
  <c r="I26"/>
  <c r="G26"/>
  <c r="BA26" s="1"/>
  <c r="BE25"/>
  <c r="BE33" s="1"/>
  <c r="I8" i="3" s="1"/>
  <c r="BD25" i="4"/>
  <c r="BC25"/>
  <c r="BB25"/>
  <c r="K25"/>
  <c r="I25"/>
  <c r="I33" s="1"/>
  <c r="G25"/>
  <c r="BA25" s="1"/>
  <c r="B8" i="3"/>
  <c r="A8"/>
  <c r="BE22" i="4"/>
  <c r="BD22"/>
  <c r="BC22"/>
  <c r="BB22"/>
  <c r="K22"/>
  <c r="I22"/>
  <c r="G22"/>
  <c r="BA22" s="1"/>
  <c r="BE21"/>
  <c r="BD21"/>
  <c r="BC21"/>
  <c r="BB21"/>
  <c r="K21"/>
  <c r="I21"/>
  <c r="G21"/>
  <c r="BA21" s="1"/>
  <c r="BE20"/>
  <c r="BD20"/>
  <c r="BC20"/>
  <c r="BB20"/>
  <c r="K20"/>
  <c r="I20"/>
  <c r="G20"/>
  <c r="BA20" s="1"/>
  <c r="BE19"/>
  <c r="BD19"/>
  <c r="BC19"/>
  <c r="BB19"/>
  <c r="K19"/>
  <c r="I19"/>
  <c r="G19"/>
  <c r="BA19" s="1"/>
  <c r="BE17"/>
  <c r="BD17"/>
  <c r="BC17"/>
  <c r="BB17"/>
  <c r="K17"/>
  <c r="I17"/>
  <c r="G17"/>
  <c r="BA17" s="1"/>
  <c r="BE16"/>
  <c r="BD16"/>
  <c r="BC16"/>
  <c r="BB16"/>
  <c r="K16"/>
  <c r="I16"/>
  <c r="G16"/>
  <c r="BA16" s="1"/>
  <c r="BE15"/>
  <c r="BD15"/>
  <c r="BC15"/>
  <c r="BB15"/>
  <c r="K15"/>
  <c r="I15"/>
  <c r="G15"/>
  <c r="BA15" s="1"/>
  <c r="BE14"/>
  <c r="BD14"/>
  <c r="BC14"/>
  <c r="BB14"/>
  <c r="K14"/>
  <c r="I14"/>
  <c r="G14"/>
  <c r="BA14" s="1"/>
  <c r="BE12"/>
  <c r="BD12"/>
  <c r="BC12"/>
  <c r="BB12"/>
  <c r="K12"/>
  <c r="I12"/>
  <c r="G12"/>
  <c r="BA12" s="1"/>
  <c r="BE11"/>
  <c r="BD11"/>
  <c r="BC11"/>
  <c r="BB11"/>
  <c r="K11"/>
  <c r="I11"/>
  <c r="G11"/>
  <c r="BA11" s="1"/>
  <c r="BE10"/>
  <c r="BD10"/>
  <c r="BC10"/>
  <c r="BB10"/>
  <c r="K10"/>
  <c r="I10"/>
  <c r="G10"/>
  <c r="BA10" s="1"/>
  <c r="BE9"/>
  <c r="BD9"/>
  <c r="BC9"/>
  <c r="BB9"/>
  <c r="K9"/>
  <c r="I9"/>
  <c r="G9"/>
  <c r="BA9" s="1"/>
  <c r="BE8"/>
  <c r="BE23" s="1"/>
  <c r="I7" i="3" s="1"/>
  <c r="BD8" i="4"/>
  <c r="BC8"/>
  <c r="BB8"/>
  <c r="K8"/>
  <c r="K23" s="1"/>
  <c r="I8"/>
  <c r="I23" s="1"/>
  <c r="G8"/>
  <c r="B7" i="3"/>
  <c r="A7"/>
  <c r="E4" i="4"/>
  <c r="F3"/>
  <c r="C33" i="2"/>
  <c r="F33" s="1"/>
  <c r="C31"/>
  <c r="G7"/>
  <c r="H78" i="1"/>
  <c r="J60"/>
  <c r="I60"/>
  <c r="H60"/>
  <c r="G60"/>
  <c r="F60"/>
  <c r="H43"/>
  <c r="G43"/>
  <c r="I42"/>
  <c r="F42" s="1"/>
  <c r="I41"/>
  <c r="F41" s="1"/>
  <c r="I40"/>
  <c r="H39"/>
  <c r="G39"/>
  <c r="G33"/>
  <c r="I19" s="1"/>
  <c r="I32"/>
  <c r="I31"/>
  <c r="I30"/>
  <c r="H29"/>
  <c r="G29"/>
  <c r="D22"/>
  <c r="I22"/>
  <c r="D20"/>
  <c r="G17" i="10" l="1"/>
  <c r="BE17"/>
  <c r="I7" i="9" s="1"/>
  <c r="BA8" i="10"/>
  <c r="BD17"/>
  <c r="H7" i="9" s="1"/>
  <c r="H27" i="3"/>
  <c r="G23" i="2" s="1"/>
  <c r="G22" s="1"/>
  <c r="BB44" i="7"/>
  <c r="F11" i="6" s="1"/>
  <c r="F14" s="1"/>
  <c r="C16" i="5" s="1"/>
  <c r="BD40" i="7"/>
  <c r="H10" i="6" s="1"/>
  <c r="BC31" i="7"/>
  <c r="G9" i="6" s="1"/>
  <c r="BE31" i="7"/>
  <c r="I9" i="6" s="1"/>
  <c r="BE22" i="7"/>
  <c r="I8" i="6" s="1"/>
  <c r="BE12" i="7"/>
  <c r="I7" i="6" s="1"/>
  <c r="BC12" i="7"/>
  <c r="G7" i="6" s="1"/>
  <c r="BC59" i="4"/>
  <c r="G13" i="3" s="1"/>
  <c r="BD59" i="4"/>
  <c r="H13" i="3" s="1"/>
  <c r="G55" i="4"/>
  <c r="BB48"/>
  <c r="F10" i="3" s="1"/>
  <c r="BD40" i="4"/>
  <c r="H9" i="3" s="1"/>
  <c r="BD33" i="4"/>
  <c r="H8" i="3" s="1"/>
  <c r="BB33" i="4"/>
  <c r="F8" i="3" s="1"/>
  <c r="BD23" i="4"/>
  <c r="H7" i="3" s="1"/>
  <c r="BB23" i="4"/>
  <c r="F7" i="3" s="1"/>
  <c r="G33" i="4"/>
  <c r="G40"/>
  <c r="G59"/>
  <c r="G12" i="7"/>
  <c r="G22"/>
  <c r="BB22"/>
  <c r="F8" i="6" s="1"/>
  <c r="BA22" i="7"/>
  <c r="E8" i="6" s="1"/>
  <c r="H23" i="9"/>
  <c r="G23" i="8" s="1"/>
  <c r="G22" s="1"/>
  <c r="K33" i="4"/>
  <c r="BA42"/>
  <c r="BA48" s="1"/>
  <c r="E10" i="3" s="1"/>
  <c r="BB52" i="4"/>
  <c r="F11" i="3" s="1"/>
  <c r="BB12" i="7"/>
  <c r="F7" i="6" s="1"/>
  <c r="BA40" i="7"/>
  <c r="E10" i="6" s="1"/>
  <c r="H27"/>
  <c r="G23" i="5" s="1"/>
  <c r="G22" s="1"/>
  <c r="BA17" i="10"/>
  <c r="G23" i="4"/>
  <c r="BC23"/>
  <c r="G7" i="3" s="1"/>
  <c r="BC33" i="4"/>
  <c r="G8" i="3" s="1"/>
  <c r="G31" i="7"/>
  <c r="K31"/>
  <c r="I31"/>
  <c r="BA42"/>
  <c r="BA44" s="1"/>
  <c r="E11" i="6" s="1"/>
  <c r="H10" i="9"/>
  <c r="C17" i="8" s="1"/>
  <c r="E10" i="9"/>
  <c r="I10"/>
  <c r="C21" i="8" s="1"/>
  <c r="G10" i="9"/>
  <c r="C18" i="8" s="1"/>
  <c r="F10" i="9"/>
  <c r="C16" i="8" s="1"/>
  <c r="G20" i="10"/>
  <c r="I14" i="6"/>
  <c r="C21" i="5" s="1"/>
  <c r="J41" i="1"/>
  <c r="BC22" i="7"/>
  <c r="G8" i="6" s="1"/>
  <c r="G14" s="1"/>
  <c r="C18" i="5" s="1"/>
  <c r="BA31" i="7"/>
  <c r="E9" i="6" s="1"/>
  <c r="BA8" i="7"/>
  <c r="BA12" s="1"/>
  <c r="E7" i="6" s="1"/>
  <c r="I22" i="7"/>
  <c r="BD31"/>
  <c r="H9" i="6" s="1"/>
  <c r="H14" s="1"/>
  <c r="C17" i="5" s="1"/>
  <c r="E60" i="1"/>
  <c r="E53"/>
  <c r="E55"/>
  <c r="I14" i="3"/>
  <c r="C21" i="2" s="1"/>
  <c r="I20" i="1"/>
  <c r="I23" s="1"/>
  <c r="I33"/>
  <c r="I43"/>
  <c r="F40"/>
  <c r="F43" s="1"/>
  <c r="BB59" i="4"/>
  <c r="F13" i="3" s="1"/>
  <c r="F14" s="1"/>
  <c r="C16" i="2" s="1"/>
  <c r="H14" i="3"/>
  <c r="C17" i="2" s="1"/>
  <c r="BA33" i="4"/>
  <c r="E8" i="3" s="1"/>
  <c r="E52" i="1"/>
  <c r="E59"/>
  <c r="BA8" i="4"/>
  <c r="BA23" s="1"/>
  <c r="E7" i="3" s="1"/>
  <c r="BA50" i="4"/>
  <c r="BA52" s="1"/>
  <c r="E11" i="3" s="1"/>
  <c r="E54" i="1"/>
  <c r="E57"/>
  <c r="E51"/>
  <c r="E56"/>
  <c r="E58"/>
  <c r="G14" i="3" l="1"/>
  <c r="C18" i="2" s="1"/>
  <c r="J30" i="1"/>
  <c r="J32"/>
  <c r="J31"/>
  <c r="J40"/>
  <c r="C19" i="8"/>
  <c r="C22" s="1"/>
  <c r="C23" s="1"/>
  <c r="F34" s="1"/>
  <c r="J43" i="1"/>
  <c r="J33"/>
  <c r="E14" i="6"/>
  <c r="C15" i="5" s="1"/>
  <c r="C19" s="1"/>
  <c r="C22" s="1"/>
  <c r="C23" s="1"/>
  <c r="J42" i="1"/>
  <c r="E14" i="3"/>
  <c r="C15" i="2" s="1"/>
  <c r="C19" l="1"/>
  <c r="C22" s="1"/>
  <c r="C23" s="1"/>
  <c r="F34" i="5"/>
  <c r="F31" i="2"/>
  <c r="F34" s="1"/>
</calcChain>
</file>

<file path=xl/sharedStrings.xml><?xml version="1.0" encoding="utf-8"?>
<sst xmlns="http://schemas.openxmlformats.org/spreadsheetml/2006/main" count="749" uniqueCount="273">
  <si>
    <t>Položkový rozpočet stavby</t>
  </si>
  <si>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</si>
  <si>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</si>
  <si>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</si>
  <si>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</si>
  <si>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</si>
  <si>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</si>
  <si>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</si>
  <si>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</si>
  <si>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</si>
  <si>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</si>
  <si>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</si>
  <si>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</si>
  <si>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</si>
  <si>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</si>
  <si>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</si>
  <si>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</si>
  <si>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</si>
  <si>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</si>
  <si>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</si>
  <si>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</si>
  <si>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</si>
  <si>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</si>
  <si>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</si>
  <si>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Rekapitulace stavebních dílů</t>
  </si>
  <si>
    <t>Číslo a název dílu</t>
  </si>
  <si>
    <t>HSV</t>
  </si>
  <si>
    <t>PSV</t>
  </si>
  <si>
    <t>Dodávka</t>
  </si>
  <si>
    <t>Montáž</t>
  </si>
  <si>
    <t>HZS</t>
  </si>
  <si>
    <t>Rekapitulace vedlejších rozpočtových nákladů</t>
  </si>
  <si>
    <t>Název vedlejšího nákladu</t>
  </si>
  <si>
    <t>POLOŽKOVÝ ROZPOČET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</si>
  <si>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</si>
  <si>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</si>
  <si>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</si>
  <si>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</si>
  <si>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</si>
  <si>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</si>
  <si>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</si>
  <si>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</si>
  <si>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</si>
  <si>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</si>
  <si>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</si>
  <si>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</si>
  <si>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</si>
  <si>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</si>
  <si>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</si>
  <si>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</si>
  <si>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</si>
  <si>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</si>
  <si>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</si>
  <si>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</si>
  <si>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</si>
  <si>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</si>
  <si>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</si>
  <si>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</si>
  <si>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</si>
  <si>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</si>
  <si>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</si>
  <si>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</si>
  <si>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</si>
  <si>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</si>
  <si>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</si>
  <si>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</si>
  <si>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</si>
  <si>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</si>
  <si>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</si>
  <si>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</si>
  <si>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</si>
  <si>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</si>
  <si>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</si>
  <si>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</si>
  <si>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</si>
  <si>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</si>
  <si>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</si>
  <si>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</si>
  <si>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</si>
  <si>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</si>
  <si>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</si>
  <si>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</si>
  <si>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</si>
  <si>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</si>
  <si>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</si>
  <si>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</si>
  <si>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</si>
  <si>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</si>
  <si>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</si>
  <si>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</si>
  <si>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</si>
  <si>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</si>
  <si>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</si>
  <si>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</si>
  <si>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</si>
  <si>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</si>
  <si>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</si>
  <si>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</si>
  <si>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</si>
  <si>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</si>
  <si>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</si>
  <si>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</si>
  <si>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</si>
  <si>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ks</t>
  </si>
  <si>
    <t>Celkem za</t>
  </si>
  <si>
    <t>0959</t>
  </si>
  <si>
    <t>0001</t>
  </si>
  <si>
    <t>SO-01 Hráz</t>
  </si>
  <si>
    <t>0001 SO-01 Hráz</t>
  </si>
  <si>
    <t/>
  </si>
  <si>
    <t>1 Zemní práce</t>
  </si>
  <si>
    <t>113151111R00</t>
  </si>
  <si>
    <t xml:space="preserve">Rozebrání ploch ze silničních panelů </t>
  </si>
  <si>
    <t>m2</t>
  </si>
  <si>
    <t>122101101R00</t>
  </si>
  <si>
    <t xml:space="preserve">Odkopávky nezapažené v hor. 2 do 100 m3 </t>
  </si>
  <si>
    <t>m3</t>
  </si>
  <si>
    <t>122201101R00</t>
  </si>
  <si>
    <t xml:space="preserve">Odkopávky nezapažené v hor. 3 do 100 m3 </t>
  </si>
  <si>
    <t>122301401R00</t>
  </si>
  <si>
    <t xml:space="preserve">Vykopávky v zemníku v hor. 4 do 100 m3 </t>
  </si>
  <si>
    <t>162501102R00</t>
  </si>
  <si>
    <t xml:space="preserve">Vodorovné přemístění výkopku z hor.1-4 do 3000 m </t>
  </si>
  <si>
    <t>39,8+41,9+97,4</t>
  </si>
  <si>
    <t>172103102R00</t>
  </si>
  <si>
    <t xml:space="preserve">Zřízení těsnícího jádra, 100%PS, š.vrstvy do 3,0 m </t>
  </si>
  <si>
    <t>180401211R00</t>
  </si>
  <si>
    <t xml:space="preserve">Založení trávníku lučního výsevem v rovině </t>
  </si>
  <si>
    <t>180401212R00</t>
  </si>
  <si>
    <t xml:space="preserve">Založení trávníku lučního výsevem ve svahu do 1:2 </t>
  </si>
  <si>
    <t>181006114R00</t>
  </si>
  <si>
    <t xml:space="preserve">Rozprostření zemin v rov./sklonu 1:5, tl. do 30 cm </t>
  </si>
  <si>
    <t>81,7/0,3</t>
  </si>
  <si>
    <t>181201101R00</t>
  </si>
  <si>
    <t xml:space="preserve">Úprava pláně v násypech v hor. 1-4, bez zhutnění </t>
  </si>
  <si>
    <t>182101101R00</t>
  </si>
  <si>
    <t xml:space="preserve">Svahování v zářezech v hor. 1 - 4 </t>
  </si>
  <si>
    <t>182201101R00</t>
  </si>
  <si>
    <t xml:space="preserve">Svahování násypů </t>
  </si>
  <si>
    <t>000572481</t>
  </si>
  <si>
    <t>Osivo směs luční</t>
  </si>
  <si>
    <t>kg</t>
  </si>
  <si>
    <t>2</t>
  </si>
  <si>
    <t>Základy a zvláštní zakládání</t>
  </si>
  <si>
    <t>2 Základy a zvláštní zakládání</t>
  </si>
  <si>
    <t>200000000T00</t>
  </si>
  <si>
    <t xml:space="preserve">Přibití fošny </t>
  </si>
  <si>
    <t>m</t>
  </si>
  <si>
    <t>221952111R00</t>
  </si>
  <si>
    <t xml:space="preserve">Opracování pilot průměru nad 12 cm ze dřeva </t>
  </si>
  <si>
    <t>221953211R00</t>
  </si>
  <si>
    <t xml:space="preserve">Zaberanění dřevěn.kůlů šikmých D do 12 cm do 2 m </t>
  </si>
  <si>
    <t>41*0,5</t>
  </si>
  <si>
    <t>05217230</t>
  </si>
  <si>
    <t>Tyč jehličnatá jakost 4 tř.3 10-12 cm odkorněná</t>
  </si>
  <si>
    <t>kus</t>
  </si>
  <si>
    <t>41*0,05*0,05*0,8*1,05</t>
  </si>
  <si>
    <t>60512685</t>
  </si>
  <si>
    <t>Fošna SM/BO I.jak tl.30-60mm dl. do 4m š.120-240mm</t>
  </si>
  <si>
    <t>61*0,3*0,05*1,05</t>
  </si>
  <si>
    <t>3</t>
  </si>
  <si>
    <t>Svislé a kompletní konstrukce</t>
  </si>
  <si>
    <t>3 Svislé a kompletní konstrukce</t>
  </si>
  <si>
    <t>321311112R00</t>
  </si>
  <si>
    <t xml:space="preserve">Konstrukce přehrad z prostého betonu V4 T50 B 20 </t>
  </si>
  <si>
    <t>0,4*0,6*1,2+0,3*0,5*1,96*2</t>
  </si>
  <si>
    <t>321351010R00</t>
  </si>
  <si>
    <t xml:space="preserve">Obednění konstrukcí přehrad ploch rovinných </t>
  </si>
  <si>
    <t>0,6*1,2*2+0,4*0,6*2+0,5*1,96*2+0,3*0,5</t>
  </si>
  <si>
    <t>321352010R00</t>
  </si>
  <si>
    <t xml:space="preserve">Odbednění konstrukcí přehrad ploch rovinných </t>
  </si>
  <si>
    <t>4</t>
  </si>
  <si>
    <t>Vodorovné konstrukce</t>
  </si>
  <si>
    <t>4 Vodorovné konstrukce</t>
  </si>
  <si>
    <t>451571223R00</t>
  </si>
  <si>
    <t xml:space="preserve">Podklad pod dlažbu ze štěrkopísku tl. do 20 cm </t>
  </si>
  <si>
    <t>452311151R00</t>
  </si>
  <si>
    <t xml:space="preserve">Desky podkladní pod potrubí z betonu C 20/25 </t>
  </si>
  <si>
    <t>1,2*0,3*2,5</t>
  </si>
  <si>
    <t>452351101R00</t>
  </si>
  <si>
    <t xml:space="preserve">Bednění desek nebo sedlových loží pod potrubí </t>
  </si>
  <si>
    <t>2,5*0,3*2</t>
  </si>
  <si>
    <t>463212111R00</t>
  </si>
  <si>
    <t xml:space="preserve">Rovnanina z lom.kamene s vyklínováním spár úlomky </t>
  </si>
  <si>
    <t>8</t>
  </si>
  <si>
    <t>Trubní vedení</t>
  </si>
  <si>
    <t>8 Trubní vedení</t>
  </si>
  <si>
    <t>812421121R00</t>
  </si>
  <si>
    <t xml:space="preserve">Montáž trub beton. hrdlových, MC provazec DN 500 </t>
  </si>
  <si>
    <t>59223116</t>
  </si>
  <si>
    <t>Trouba betonová hrdlová TBH-Q 50/250</t>
  </si>
  <si>
    <t>99</t>
  </si>
  <si>
    <t>Staveništní přesun hmot</t>
  </si>
  <si>
    <t>99 Staveništní přesun hmot</t>
  </si>
  <si>
    <t>998321011R00</t>
  </si>
  <si>
    <t xml:space="preserve">Přesun hmot pro hráze přehradní zemní a kamenité </t>
  </si>
  <si>
    <t>t</t>
  </si>
  <si>
    <t>767</t>
  </si>
  <si>
    <t>Konstrukce zámečnické</t>
  </si>
  <si>
    <t>767 Konstrukce zámečnické</t>
  </si>
  <si>
    <t>767995105R00</t>
  </si>
  <si>
    <t xml:space="preserve">Montáž kovových atypických konstrukcí do 100 kg </t>
  </si>
  <si>
    <t>139-000001</t>
  </si>
  <si>
    <t>Ocelové výrobky atyp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</si>
  <si>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</si>
  <si>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</si>
  <si>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</si>
  <si>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</si>
  <si>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</si>
  <si>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</si>
  <si>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</si>
  <si>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</si>
  <si>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0002</t>
  </si>
  <si>
    <t>SO-02 Výpustný objekt</t>
  </si>
  <si>
    <t>0002 SO-02 Výpustný objekt</t>
  </si>
  <si>
    <t>111201101R00</t>
  </si>
  <si>
    <t xml:space="preserve">Odstranění křovin i s kořeny na ploše do 1000 m2 </t>
  </si>
  <si>
    <t>111201401R00</t>
  </si>
  <si>
    <t xml:space="preserve">Spálení křovin a stromů o průměru do 100 mm </t>
  </si>
  <si>
    <t>123202101R00</t>
  </si>
  <si>
    <t xml:space="preserve">Vykopávky zářezů v hor.3 do 1000 m3 </t>
  </si>
  <si>
    <t>174101103R00</t>
  </si>
  <si>
    <t xml:space="preserve">Zásyp zářezů se šikmými stěnami se zhutněním </t>
  </si>
  <si>
    <t>0,6*0,6*2+0,5*0,5*3,6*2+0,6*1,9*4,5+1*1*1+0,6*0,5*1,02</t>
  </si>
  <si>
    <t>0,6*2*2+0,6*0,6*2+0,5*3,6*2*2+4,5*1,9*2+0,6*1,9*2+1*1*4+0,6*1,02*2</t>
  </si>
  <si>
    <t>0,6*0,5*2</t>
  </si>
  <si>
    <t>331122011R00</t>
  </si>
  <si>
    <t xml:space="preserve">Montáž sloupů ze ŽB hmotnosti do 1 t </t>
  </si>
  <si>
    <t>5930006</t>
  </si>
  <si>
    <t>Požerák prefa 2,5m atyp</t>
  </si>
  <si>
    <t>451313531R00</t>
  </si>
  <si>
    <t xml:space="preserve">Podklad betonový pod dlažbu tl. od 150 do 200 mm </t>
  </si>
  <si>
    <t>3,6*1+0,7*3,6*2</t>
  </si>
  <si>
    <t>1,02*10,96*0,2</t>
  </si>
  <si>
    <t>10,96*0,2*2</t>
  </si>
  <si>
    <t>465513227R00</t>
  </si>
  <si>
    <t xml:space="preserve">Dlažba z kamene na MC, s vyspárov. MCs, tl. 25 cm </t>
  </si>
  <si>
    <t>899623141R00</t>
  </si>
  <si>
    <t xml:space="preserve">Obetonování potrubí nebo zdiva stok betonem C12/15 </t>
  </si>
  <si>
    <t>3,14*0,9*0,15*10,96</t>
  </si>
  <si>
    <t>899643111R00</t>
  </si>
  <si>
    <t xml:space="preserve">Bednění pro obetonování potrubí v otevřeném výkopu </t>
  </si>
  <si>
    <t>10,96*0,6*2</t>
  </si>
  <si>
    <t>59223125</t>
  </si>
  <si>
    <t>Trouba betonová propojovací TBH-Q 50/200 PR</t>
  </si>
  <si>
    <t>90</t>
  </si>
  <si>
    <t>Oploceni</t>
  </si>
  <si>
    <t>90 Oploceni</t>
  </si>
  <si>
    <t>900000002T00</t>
  </si>
  <si>
    <t xml:space="preserve">Lávka </t>
  </si>
  <si>
    <t>900000011T00</t>
  </si>
  <si>
    <t xml:space="preserve">Odstranění požeráku včetně potrubí </t>
  </si>
  <si>
    <t>93</t>
  </si>
  <si>
    <t>Dokončovací práce inženýrských staveb</t>
  </si>
  <si>
    <t>93 Dokončovací práce inženýrských staveb</t>
  </si>
  <si>
    <t>934956124R00</t>
  </si>
  <si>
    <t xml:space="preserve">Hradítka z dubového dřeva tloušťky 5 cm </t>
  </si>
  <si>
    <t>0,8*1,5*2</t>
  </si>
  <si>
    <t>998324011R00</t>
  </si>
  <si>
    <t xml:space="preserve">Přesun hmot pro objekty v zemních hrázích </t>
  </si>
  <si>
    <t>0003</t>
  </si>
  <si>
    <t>SO-03 Stabilizace břehů</t>
  </si>
  <si>
    <t>0003 SO-03 Stabilizace břehů</t>
  </si>
  <si>
    <t>122301402R00</t>
  </si>
  <si>
    <t xml:space="preserve">Vykopávky v zemníku v hor. 4 do 1000 m3 </t>
  </si>
  <si>
    <t>162301101R00</t>
  </si>
  <si>
    <t xml:space="preserve">Vodorovné přemístění výkopku z hor.1-4 do 500 m </t>
  </si>
  <si>
    <t>171103201R00</t>
  </si>
  <si>
    <t xml:space="preserve">Ulož. sypaniny do hrází,100%PS, objem jílu do 20% </t>
  </si>
  <si>
    <t>462511161R00</t>
  </si>
  <si>
    <t xml:space="preserve">Zához z lom.kamene tříd. do 80 kg bez výplně mezer </t>
  </si>
  <si>
    <t>Obnova rybníka</t>
  </si>
  <si>
    <t xml:space="preserve">Obnova rybníka </t>
  </si>
</sst>
</file>

<file path=xl/styles.xml><?xml version="1.0" encoding="utf-8"?>
<styleSheet xmlns="http://schemas.openxmlformats.org/spreadsheetml/2006/main">
  <numFmts count="5">
    <numFmt numFmtId="164" formatCode="0.0%"/>
    <numFmt numFmtId="165" formatCode="0.0"/>
    <numFmt numFmtId="166" formatCode="dd/mm/yy"/>
    <numFmt numFmtId="167" formatCode="#,##0\ &quot;Kč&quot;"/>
    <numFmt numFmtId="168" formatCode="0.00000"/>
  </numFmts>
  <fonts count="20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0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3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Border="1"/>
    <xf numFmtId="165" fontId="3" fillId="0" borderId="17" xfId="0" applyNumberFormat="1" applyFont="1" applyBorder="1"/>
    <xf numFmtId="165" fontId="3" fillId="4" borderId="15" xfId="0" applyNumberFormat="1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3" fillId="0" borderId="7" xfId="0" applyNumberFormat="1" applyFont="1" applyBorder="1"/>
    <xf numFmtId="3" fontId="4" fillId="0" borderId="7" xfId="0" applyNumberFormat="1" applyFont="1" applyBorder="1" applyAlignment="1">
      <alignment horizontal="right"/>
    </xf>
    <xf numFmtId="164" fontId="3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64" fontId="3" fillId="4" borderId="2" xfId="0" applyNumberFormat="1" applyFont="1" applyFill="1" applyBorder="1"/>
    <xf numFmtId="3" fontId="4" fillId="4" borderId="2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Continuous" vertical="top"/>
    </xf>
    <xf numFmtId="0" fontId="1" fillId="0" borderId="10" xfId="0" applyFont="1" applyBorder="1" applyAlignment="1">
      <alignment horizontal="centerContinuous"/>
    </xf>
    <xf numFmtId="0" fontId="7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49" fontId="4" fillId="2" borderId="24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horizontal="centerContinuous"/>
    </xf>
    <xf numFmtId="0" fontId="3" fillId="0" borderId="19" xfId="0" applyFont="1" applyBorder="1"/>
    <xf numFmtId="49" fontId="3" fillId="0" borderId="25" xfId="0" applyNumberFormat="1" applyFont="1" applyBorder="1" applyAlignment="1">
      <alignment horizontal="left"/>
    </xf>
    <xf numFmtId="0" fontId="1" fillId="0" borderId="26" xfId="0" applyFont="1" applyBorder="1"/>
    <xf numFmtId="0" fontId="3" fillId="0" borderId="3" xfId="0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0" fontId="7" fillId="0" borderId="26" xfId="0" applyFont="1" applyBorder="1"/>
    <xf numFmtId="49" fontId="3" fillId="0" borderId="27" xfId="0" applyNumberFormat="1" applyFont="1" applyBorder="1" applyAlignment="1">
      <alignment horizontal="left"/>
    </xf>
    <xf numFmtId="49" fontId="7" fillId="2" borderId="26" xfId="0" applyNumberFormat="1" applyFont="1" applyFill="1" applyBorder="1"/>
    <xf numFmtId="49" fontId="1" fillId="2" borderId="3" xfId="0" applyNumberFormat="1" applyFont="1" applyFill="1" applyBorder="1"/>
    <xf numFmtId="49" fontId="7" fillId="2" borderId="2" xfId="0" applyNumberFormat="1" applyFont="1" applyFill="1" applyBorder="1"/>
    <xf numFmtId="49" fontId="1" fillId="2" borderId="2" xfId="0" applyNumberFormat="1" applyFont="1" applyFill="1" applyBorder="1"/>
    <xf numFmtId="0" fontId="3" fillId="0" borderId="15" xfId="0" applyFont="1" applyFill="1" applyBorder="1"/>
    <xf numFmtId="3" fontId="3" fillId="0" borderId="27" xfId="0" applyNumberFormat="1" applyFont="1" applyBorder="1" applyAlignment="1">
      <alignment horizontal="left"/>
    </xf>
    <xf numFmtId="0" fontId="1" fillId="0" borderId="0" xfId="0" applyFont="1" applyFill="1"/>
    <xf numFmtId="49" fontId="7" fillId="2" borderId="28" xfId="0" applyNumberFormat="1" applyFont="1" applyFill="1" applyBorder="1"/>
    <xf numFmtId="49" fontId="1" fillId="2" borderId="5" xfId="0" applyNumberFormat="1" applyFont="1" applyFill="1" applyBorder="1"/>
    <xf numFmtId="49" fontId="7" fillId="2" borderId="0" xfId="0" applyNumberFormat="1" applyFont="1" applyFill="1" applyBorder="1"/>
    <xf numFmtId="49" fontId="1" fillId="2" borderId="0" xfId="0" applyNumberFormat="1" applyFont="1" applyFill="1" applyBorder="1"/>
    <xf numFmtId="49" fontId="3" fillId="0" borderId="15" xfId="0" applyNumberFormat="1" applyFont="1" applyBorder="1" applyAlignment="1">
      <alignment horizontal="left"/>
    </xf>
    <xf numFmtId="0" fontId="3" fillId="0" borderId="29" xfId="0" applyFont="1" applyBorder="1"/>
    <xf numFmtId="0" fontId="3" fillId="0" borderId="15" xfId="0" applyNumberFormat="1" applyFont="1" applyBorder="1"/>
    <xf numFmtId="0" fontId="3" fillId="0" borderId="30" xfId="0" applyNumberFormat="1" applyFont="1" applyBorder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3" fillId="0" borderId="30" xfId="0" applyFont="1" applyBorder="1" applyAlignment="1">
      <alignment horizontal="left"/>
    </xf>
    <xf numFmtId="0" fontId="1" fillId="0" borderId="0" xfId="0" applyFont="1" applyBorder="1"/>
    <xf numFmtId="0" fontId="3" fillId="0" borderId="15" xfId="0" applyFont="1" applyFill="1" applyBorder="1" applyAlignment="1"/>
    <xf numFmtId="0" fontId="3" fillId="0" borderId="30" xfId="0" applyFont="1" applyFill="1" applyBorder="1" applyAlignment="1"/>
    <xf numFmtId="0" fontId="1" fillId="0" borderId="0" xfId="0" applyFont="1" applyFill="1" applyBorder="1" applyAlignment="1"/>
    <xf numFmtId="0" fontId="3" fillId="0" borderId="15" xfId="0" applyFont="1" applyBorder="1" applyAlignment="1"/>
    <xf numFmtId="0" fontId="3" fillId="0" borderId="30" xfId="0" applyFont="1" applyBorder="1" applyAlignment="1"/>
    <xf numFmtId="3" fontId="1" fillId="0" borderId="0" xfId="0" applyNumberFormat="1" applyFont="1"/>
    <xf numFmtId="0" fontId="3" fillId="0" borderId="26" xfId="0" applyFont="1" applyBorder="1"/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0" fontId="1" fillId="0" borderId="33" xfId="0" applyFont="1" applyBorder="1" applyAlignment="1">
      <alignment horizontal="centerContinuous" vertical="center"/>
    </xf>
    <xf numFmtId="0" fontId="1" fillId="0" borderId="34" xfId="0" applyFont="1" applyBorder="1" applyAlignment="1">
      <alignment horizontal="centerContinuous"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0" borderId="36" xfId="0" applyFont="1" applyBorder="1"/>
    <xf numFmtId="0" fontId="1" fillId="0" borderId="21" xfId="0" applyFont="1" applyBorder="1"/>
    <xf numFmtId="3" fontId="1" fillId="0" borderId="25" xfId="0" applyNumberFormat="1" applyFont="1" applyBorder="1"/>
    <xf numFmtId="0" fontId="1" fillId="0" borderId="22" xfId="0" applyFont="1" applyBorder="1"/>
    <xf numFmtId="3" fontId="1" fillId="0" borderId="24" xfId="0" applyNumberFormat="1" applyFont="1" applyBorder="1"/>
    <xf numFmtId="0" fontId="1" fillId="0" borderId="23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7" xfId="0" applyFont="1" applyBorder="1"/>
    <xf numFmtId="0" fontId="1" fillId="0" borderId="21" xfId="0" applyFont="1" applyBorder="1" applyAlignment="1">
      <alignment shrinkToFit="1"/>
    </xf>
    <xf numFmtId="0" fontId="1" fillId="0" borderId="38" xfId="0" applyFont="1" applyBorder="1"/>
    <xf numFmtId="0" fontId="1" fillId="0" borderId="28" xfId="0" applyFont="1" applyBorder="1"/>
    <xf numFmtId="3" fontId="1" fillId="0" borderId="41" xfId="0" applyNumberFormat="1" applyFont="1" applyBorder="1"/>
    <xf numFmtId="0" fontId="1" fillId="0" borderId="39" xfId="0" applyFont="1" applyBorder="1"/>
    <xf numFmtId="3" fontId="1" fillId="0" borderId="42" xfId="0" applyNumberFormat="1" applyFont="1" applyBorder="1"/>
    <xf numFmtId="0" fontId="1" fillId="0" borderId="40" xfId="0" applyFont="1" applyBorder="1"/>
    <xf numFmtId="0" fontId="7" fillId="2" borderId="22" xfId="0" applyFont="1" applyFill="1" applyBorder="1"/>
    <xf numFmtId="0" fontId="7" fillId="2" borderId="24" xfId="0" applyFont="1" applyFill="1" applyBorder="1"/>
    <xf numFmtId="0" fontId="7" fillId="2" borderId="23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5" xfId="0" applyFont="1" applyBorder="1"/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/>
    <xf numFmtId="0" fontId="1" fillId="0" borderId="0" xfId="0" applyFont="1" applyFill="1" applyBorder="1"/>
    <xf numFmtId="0" fontId="1" fillId="0" borderId="18" xfId="0" applyFont="1" applyBorder="1"/>
    <xf numFmtId="0" fontId="1" fillId="0" borderId="20" xfId="0" applyFont="1" applyBorder="1"/>
    <xf numFmtId="0" fontId="1" fillId="0" borderId="46" xfId="0" applyFont="1" applyBorder="1"/>
    <xf numFmtId="0" fontId="1" fillId="0" borderId="7" xfId="0" applyFont="1" applyBorder="1"/>
    <xf numFmtId="165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0" fontId="6" fillId="2" borderId="39" xfId="0" applyFont="1" applyFill="1" applyBorder="1"/>
    <xf numFmtId="0" fontId="6" fillId="2" borderId="42" xfId="0" applyFont="1" applyFill="1" applyBorder="1"/>
    <xf numFmtId="0" fontId="6" fillId="2" borderId="40" xfId="0" applyFont="1" applyFill="1" applyBorder="1"/>
    <xf numFmtId="0" fontId="6" fillId="0" borderId="0" xfId="0" applyFont="1"/>
    <xf numFmtId="0" fontId="1" fillId="0" borderId="0" xfId="0" applyFont="1" applyAlignment="1">
      <alignment vertical="justify"/>
    </xf>
    <xf numFmtId="49" fontId="7" fillId="0" borderId="51" xfId="1" applyNumberFormat="1" applyFont="1" applyBorder="1"/>
    <xf numFmtId="49" fontId="1" fillId="0" borderId="51" xfId="1" applyNumberFormat="1" applyFont="1" applyBorder="1"/>
    <xf numFmtId="49" fontId="1" fillId="0" borderId="51" xfId="1" applyNumberFormat="1" applyFont="1" applyBorder="1" applyAlignment="1">
      <alignment horizontal="right"/>
    </xf>
    <xf numFmtId="0" fontId="1" fillId="0" borderId="52" xfId="1" applyFont="1" applyBorder="1"/>
    <xf numFmtId="49" fontId="1" fillId="0" borderId="51" xfId="0" applyNumberFormat="1" applyFont="1" applyBorder="1" applyAlignment="1">
      <alignment horizontal="left"/>
    </xf>
    <xf numFmtId="0" fontId="1" fillId="0" borderId="53" xfId="0" applyNumberFormat="1" applyFont="1" applyBorder="1"/>
    <xf numFmtId="49" fontId="7" fillId="0" borderId="56" xfId="1" applyNumberFormat="1" applyFont="1" applyBorder="1"/>
    <xf numFmtId="49" fontId="1" fillId="0" borderId="56" xfId="1" applyNumberFormat="1" applyFont="1" applyBorder="1"/>
    <xf numFmtId="49" fontId="1" fillId="0" borderId="56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3" fontId="1" fillId="0" borderId="45" xfId="0" applyNumberFormat="1" applyFont="1" applyBorder="1"/>
    <xf numFmtId="0" fontId="7" fillId="2" borderId="12" xfId="0" applyFont="1" applyFill="1" applyBorder="1"/>
    <xf numFmtId="0" fontId="7" fillId="2" borderId="13" xfId="0" applyFont="1" applyFill="1" applyBorder="1"/>
    <xf numFmtId="3" fontId="7" fillId="2" borderId="35" xfId="0" applyNumberFormat="1" applyFont="1" applyFill="1" applyBorder="1"/>
    <xf numFmtId="3" fontId="7" fillId="2" borderId="14" xfId="0" applyNumberFormat="1" applyFont="1" applyFill="1" applyBorder="1"/>
    <xf numFmtId="3" fontId="7" fillId="2" borderId="59" xfId="0" applyNumberFormat="1" applyFont="1" applyFill="1" applyBorder="1"/>
    <xf numFmtId="3" fontId="7" fillId="2" borderId="60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4" xfId="0" applyFont="1" applyFill="1" applyBorder="1"/>
    <xf numFmtId="0" fontId="7" fillId="2" borderId="6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right"/>
    </xf>
    <xf numFmtId="4" fontId="4" fillId="2" borderId="44" xfId="0" applyNumberFormat="1" applyFont="1" applyFill="1" applyBorder="1" applyAlignment="1">
      <alignment horizontal="right"/>
    </xf>
    <xf numFmtId="0" fontId="1" fillId="0" borderId="31" xfId="0" applyFont="1" applyBorder="1"/>
    <xf numFmtId="3" fontId="1" fillId="0" borderId="3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2" borderId="39" xfId="0" applyFont="1" applyFill="1" applyBorder="1"/>
    <xf numFmtId="0" fontId="7" fillId="2" borderId="42" xfId="0" applyFont="1" applyFill="1" applyBorder="1"/>
    <xf numFmtId="0" fontId="1" fillId="2" borderId="42" xfId="0" applyFont="1" applyFill="1" applyBorder="1"/>
    <xf numFmtId="4" fontId="1" fillId="2" borderId="48" xfId="0" applyNumberFormat="1" applyFont="1" applyFill="1" applyBorder="1"/>
    <xf numFmtId="4" fontId="1" fillId="2" borderId="39" xfId="0" applyNumberFormat="1" applyFont="1" applyFill="1" applyBorder="1"/>
    <xf numFmtId="4" fontId="1" fillId="2" borderId="42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51" xfId="1" applyFont="1" applyBorder="1"/>
    <xf numFmtId="0" fontId="3" fillId="0" borderId="52" xfId="1" applyFont="1" applyBorder="1" applyAlignment="1">
      <alignment horizontal="right"/>
    </xf>
    <xf numFmtId="49" fontId="1" fillId="0" borderId="51" xfId="1" applyNumberFormat="1" applyFont="1" applyBorder="1" applyAlignment="1">
      <alignment horizontal="left"/>
    </xf>
    <xf numFmtId="0" fontId="1" fillId="0" borderId="53" xfId="1" applyFont="1" applyBorder="1"/>
    <xf numFmtId="0" fontId="1" fillId="0" borderId="56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3" fillId="0" borderId="17" xfId="1" applyFont="1" applyBorder="1" applyAlignment="1">
      <alignment horizontal="center"/>
    </xf>
    <xf numFmtId="4" fontId="1" fillId="0" borderId="5" xfId="1" applyNumberFormat="1" applyFont="1" applyBorder="1"/>
    <xf numFmtId="0" fontId="14" fillId="0" borderId="0" xfId="1" applyFont="1" applyAlignment="1">
      <alignment wrapText="1"/>
    </xf>
    <xf numFmtId="49" fontId="3" fillId="0" borderId="17" xfId="1" applyNumberFormat="1" applyFont="1" applyBorder="1" applyAlignment="1">
      <alignment horizontal="right"/>
    </xf>
    <xf numFmtId="4" fontId="15" fillId="6" borderId="65" xfId="1" applyNumberFormat="1" applyFont="1" applyFill="1" applyBorder="1" applyAlignment="1">
      <alignment horizontal="right" wrapText="1"/>
    </xf>
    <xf numFmtId="0" fontId="15" fillId="6" borderId="4" xfId="1" applyFont="1" applyFill="1" applyBorder="1" applyAlignment="1">
      <alignment horizontal="left" wrapText="1"/>
    </xf>
    <xf numFmtId="0" fontId="15" fillId="0" borderId="5" xfId="0" applyFont="1" applyBorder="1" applyAlignment="1">
      <alignment horizontal="right"/>
    </xf>
    <xf numFmtId="0" fontId="1" fillId="0" borderId="4" xfId="1" applyFont="1" applyBorder="1"/>
    <xf numFmtId="0" fontId="1" fillId="0" borderId="0" xfId="1" applyFont="1" applyBorder="1"/>
    <xf numFmtId="0" fontId="1" fillId="2" borderId="15" xfId="1" applyFont="1" applyFill="1" applyBorder="1" applyAlignment="1">
      <alignment horizontal="center"/>
    </xf>
    <xf numFmtId="49" fontId="17" fillId="2" borderId="15" xfId="1" applyNumberFormat="1" applyFont="1" applyFill="1" applyBorder="1" applyAlignment="1">
      <alignment horizontal="left"/>
    </xf>
    <xf numFmtId="0" fontId="17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18" fillId="0" borderId="0" xfId="1" applyFont="1" applyAlignment="1"/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1" fillId="0" borderId="0" xfId="1" applyFont="1" applyBorder="1" applyAlignment="1">
      <alignment horizontal="right"/>
    </xf>
    <xf numFmtId="49" fontId="3" fillId="0" borderId="28" xfId="0" applyNumberFormat="1" applyFont="1" applyBorder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61" xfId="0" applyNumberFormat="1" applyFont="1" applyBorder="1"/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7" fontId="1" fillId="0" borderId="1" xfId="0" applyNumberFormat="1" applyFont="1" applyBorder="1" applyAlignment="1">
      <alignment horizontal="right" indent="2"/>
    </xf>
    <xf numFmtId="167" fontId="1" fillId="0" borderId="30" xfId="0" applyNumberFormat="1" applyFont="1" applyBorder="1" applyAlignment="1">
      <alignment horizontal="right" indent="2"/>
    </xf>
    <xf numFmtId="167" fontId="6" fillId="2" borderId="47" xfId="0" applyNumberFormat="1" applyFont="1" applyFill="1" applyBorder="1" applyAlignment="1">
      <alignment horizontal="right" indent="2"/>
    </xf>
    <xf numFmtId="167" fontId="6" fillId="2" borderId="48" xfId="0" applyNumberFormat="1" applyFont="1" applyFill="1" applyBorder="1" applyAlignment="1">
      <alignment horizontal="right" indent="2"/>
    </xf>
    <xf numFmtId="0" fontId="8" fillId="0" borderId="0" xfId="0" applyFont="1" applyAlignment="1">
      <alignment horizontal="left" vertical="top" wrapText="1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" fillId="0" borderId="57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0" fontId="1" fillId="0" borderId="58" xfId="1" applyFont="1" applyBorder="1" applyAlignment="1">
      <alignment horizontal="left"/>
    </xf>
    <xf numFmtId="3" fontId="7" fillId="2" borderId="42" xfId="0" applyNumberFormat="1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/>
    </xf>
    <xf numFmtId="49" fontId="15" fillId="6" borderId="63" xfId="1" applyNumberFormat="1" applyFont="1" applyFill="1" applyBorder="1" applyAlignment="1">
      <alignment horizontal="left" wrapText="1"/>
    </xf>
    <xf numFmtId="49" fontId="16" fillId="0" borderId="64" xfId="0" applyNumberFormat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49" fontId="1" fillId="0" borderId="54" xfId="1" applyNumberFormat="1" applyFont="1" applyBorder="1" applyAlignment="1">
      <alignment horizontal="center"/>
    </xf>
    <xf numFmtId="0" fontId="1" fillId="0" borderId="57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0" fontId="1" fillId="0" borderId="58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pageSetUpPr fitToPage="1"/>
  </sheetPr>
  <dimension ref="A1:O79"/>
  <sheetViews>
    <sheetView showGridLines="0" topLeftCell="B34" zoomScaleNormal="100" zoomScaleSheetLayoutView="75" workbookViewId="0">
      <selection activeCell="D7" sqref="D7"/>
    </sheetView>
  </sheetViews>
  <sheetFormatPr defaultRowHeight="12.75"/>
  <cols>
    <col min="1" max="1" width="0.5703125" style="1" hidden="1" customWidth="1"/>
    <col min="2" max="2" width="7.140625" style="1" customWidth="1"/>
    <col min="3" max="3" width="9.140625" style="1"/>
    <col min="4" max="4" width="19.7109375" style="1" customWidth="1"/>
    <col min="5" max="5" width="6.85546875" style="1" customWidth="1"/>
    <col min="6" max="6" width="13.140625" style="1" customWidth="1"/>
    <col min="7" max="7" width="12.42578125" style="2" customWidth="1"/>
    <col min="8" max="8" width="13.5703125" style="1" customWidth="1"/>
    <col min="9" max="9" width="11.42578125" style="2" customWidth="1"/>
    <col min="10" max="10" width="7" style="2" customWidth="1"/>
    <col min="11" max="15" width="10.7109375" style="1" customWidth="1"/>
    <col min="16" max="16384" width="9.140625" style="1"/>
  </cols>
  <sheetData>
    <row r="1" spans="2:15" ht="12" customHeight="1"/>
    <row r="2" spans="2:15" ht="17.25" customHeight="1">
      <c r="B2" s="3"/>
      <c r="C2" s="4" t="s">
        <v>0</v>
      </c>
      <c r="E2" s="5"/>
      <c r="F2" s="4"/>
      <c r="G2" s="6"/>
      <c r="H2" s="7" t="s">
        <v>1</v>
      </c>
      <c r="I2" s="8"/>
      <c r="K2" s="3"/>
    </row>
    <row r="3" spans="2:15" ht="6" customHeight="1">
      <c r="C3" s="9"/>
      <c r="D3" s="10" t="s">
        <v>2</v>
      </c>
    </row>
    <row r="4" spans="2:15" ht="4.5" customHeight="1"/>
    <row r="5" spans="2:15" ht="13.5" customHeight="1">
      <c r="C5" s="11" t="s">
        <v>3</v>
      </c>
      <c r="D5" s="12"/>
      <c r="E5" s="13" t="s">
        <v>271</v>
      </c>
      <c r="F5" s="14"/>
      <c r="G5" s="15"/>
      <c r="H5" s="14"/>
      <c r="I5" s="15"/>
      <c r="O5" s="8"/>
    </row>
    <row r="7" spans="2:15">
      <c r="C7" s="16" t="s">
        <v>4</v>
      </c>
      <c r="D7" s="17"/>
      <c r="H7" s="18" t="s">
        <v>5</v>
      </c>
      <c r="J7" s="17"/>
      <c r="K7" s="17"/>
    </row>
    <row r="8" spans="2:15">
      <c r="D8" s="17"/>
      <c r="H8" s="18" t="s">
        <v>6</v>
      </c>
      <c r="J8" s="17"/>
      <c r="K8" s="17"/>
    </row>
    <row r="9" spans="2:15">
      <c r="C9" s="18"/>
      <c r="D9" s="17"/>
      <c r="H9" s="18"/>
      <c r="J9" s="17"/>
    </row>
    <row r="10" spans="2:15">
      <c r="H10" s="18"/>
      <c r="J10" s="17"/>
    </row>
    <row r="11" spans="2:15">
      <c r="C11" s="16" t="s">
        <v>7</v>
      </c>
      <c r="D11" s="17"/>
      <c r="H11" s="18" t="s">
        <v>5</v>
      </c>
      <c r="J11" s="17"/>
      <c r="K11" s="17"/>
    </row>
    <row r="12" spans="2:15">
      <c r="D12" s="17"/>
      <c r="H12" s="18" t="s">
        <v>6</v>
      </c>
      <c r="J12" s="17"/>
      <c r="K12" s="17"/>
    </row>
    <row r="13" spans="2:15" ht="12" customHeight="1">
      <c r="C13" s="18"/>
      <c r="D13" s="17"/>
      <c r="J13" s="18"/>
    </row>
    <row r="14" spans="2:15" ht="24.75" customHeight="1">
      <c r="C14" s="19" t="s">
        <v>8</v>
      </c>
      <c r="H14" s="19" t="s">
        <v>9</v>
      </c>
      <c r="J14" s="18"/>
    </row>
    <row r="15" spans="2:15" ht="12.75" customHeight="1">
      <c r="J15" s="18"/>
    </row>
    <row r="16" spans="2:15" ht="28.5" customHeight="1">
      <c r="C16" s="19" t="s">
        <v>10</v>
      </c>
      <c r="H16" s="19" t="s">
        <v>10</v>
      </c>
    </row>
    <row r="17" spans="2:12" ht="25.5" customHeight="1"/>
    <row r="18" spans="2:12" ht="13.5" customHeight="1">
      <c r="B18" s="20"/>
      <c r="C18" s="21"/>
      <c r="D18" s="21"/>
      <c r="E18" s="22"/>
      <c r="F18" s="23"/>
      <c r="G18" s="24"/>
      <c r="H18" s="25"/>
      <c r="I18" s="24"/>
      <c r="J18" s="26" t="s">
        <v>11</v>
      </c>
      <c r="K18" s="27"/>
    </row>
    <row r="19" spans="2:12" ht="15" customHeight="1">
      <c r="B19" s="28" t="s">
        <v>12</v>
      </c>
      <c r="C19" s="29"/>
      <c r="D19" s="30">
        <v>15</v>
      </c>
      <c r="E19" s="31" t="s">
        <v>13</v>
      </c>
      <c r="F19" s="32"/>
      <c r="G19" s="33"/>
      <c r="H19" s="33"/>
      <c r="I19" s="297">
        <f>ROUND(G33,0)</f>
        <v>0</v>
      </c>
      <c r="J19" s="298"/>
      <c r="K19" s="34"/>
    </row>
    <row r="20" spans="2:12">
      <c r="B20" s="28" t="s">
        <v>14</v>
      </c>
      <c r="C20" s="29"/>
      <c r="D20" s="30">
        <f>SazbaDPH1</f>
        <v>15</v>
      </c>
      <c r="E20" s="31" t="s">
        <v>13</v>
      </c>
      <c r="F20" s="35"/>
      <c r="G20" s="36"/>
      <c r="H20" s="36"/>
      <c r="I20" s="299">
        <f>ROUND(I19*D20/100,0)</f>
        <v>0</v>
      </c>
      <c r="J20" s="300"/>
      <c r="K20" s="34"/>
    </row>
    <row r="21" spans="2:12">
      <c r="B21" s="28" t="s">
        <v>12</v>
      </c>
      <c r="C21" s="29"/>
      <c r="D21" s="30">
        <v>21</v>
      </c>
      <c r="E21" s="31" t="s">
        <v>13</v>
      </c>
      <c r="F21" s="35"/>
      <c r="G21" s="36"/>
      <c r="H21" s="36"/>
      <c r="I21" s="299">
        <v>0</v>
      </c>
      <c r="J21" s="300"/>
      <c r="K21" s="34"/>
    </row>
    <row r="22" spans="2:12" ht="13.5" thickBot="1">
      <c r="B22" s="28" t="s">
        <v>14</v>
      </c>
      <c r="C22" s="29"/>
      <c r="D22" s="30">
        <f>SazbaDPH2</f>
        <v>21</v>
      </c>
      <c r="E22" s="31" t="s">
        <v>13</v>
      </c>
      <c r="F22" s="37"/>
      <c r="G22" s="38"/>
      <c r="H22" s="38"/>
      <c r="I22" s="301">
        <f>ROUND(I21*D21/100,0)</f>
        <v>0</v>
      </c>
      <c r="J22" s="302"/>
      <c r="K22" s="34"/>
    </row>
    <row r="23" spans="2:12" ht="16.5" thickBot="1">
      <c r="B23" s="39" t="s">
        <v>15</v>
      </c>
      <c r="C23" s="40"/>
      <c r="D23" s="40"/>
      <c r="E23" s="41"/>
      <c r="F23" s="42"/>
      <c r="G23" s="43"/>
      <c r="H23" s="43"/>
      <c r="I23" s="303">
        <f>SUM(I19:I22)</f>
        <v>0</v>
      </c>
      <c r="J23" s="304"/>
      <c r="K23" s="44"/>
    </row>
    <row r="26" spans="2:12" ht="1.5" customHeight="1"/>
    <row r="27" spans="2:12" ht="15.75" customHeight="1">
      <c r="B27" s="13" t="s">
        <v>16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5.25" customHeight="1">
      <c r="L28" s="46"/>
    </row>
    <row r="29" spans="2:12" ht="24" customHeight="1">
      <c r="B29" s="47" t="s">
        <v>17</v>
      </c>
      <c r="C29" s="48"/>
      <c r="D29" s="48"/>
      <c r="E29" s="49"/>
      <c r="F29" s="50" t="s">
        <v>18</v>
      </c>
      <c r="G29" s="51" t="str">
        <f>CONCATENATE("Základ DPH ",SazbaDPH1," %")</f>
        <v>Základ DPH 15 %</v>
      </c>
      <c r="H29" s="50" t="str">
        <f>CONCATENATE("Základ DPH ",SazbaDPH2," %")</f>
        <v>Základ DPH 21 %</v>
      </c>
      <c r="I29" s="50" t="s">
        <v>19</v>
      </c>
      <c r="J29" s="50" t="s">
        <v>13</v>
      </c>
    </row>
    <row r="30" spans="2:12">
      <c r="B30" s="52" t="s">
        <v>106</v>
      </c>
      <c r="C30" s="53" t="s">
        <v>107</v>
      </c>
      <c r="D30" s="54"/>
      <c r="E30" s="55"/>
      <c r="F30" s="56">
        <v>0</v>
      </c>
      <c r="G30" s="57">
        <v>0</v>
      </c>
      <c r="H30" s="58">
        <v>0</v>
      </c>
      <c r="I30" s="58">
        <f t="shared" ref="I30:I32" si="0">(G30*SazbaDPH1)/100+(H30*SazbaDPH2)/100</f>
        <v>0</v>
      </c>
      <c r="J30" s="59" t="str">
        <f t="shared" ref="J30:J32" si="1">IF(CelkemObjekty=0,"",F30/CelkemObjekty*100)</f>
        <v/>
      </c>
    </row>
    <row r="31" spans="2:12">
      <c r="B31" s="60" t="s">
        <v>212</v>
      </c>
      <c r="C31" s="61" t="s">
        <v>213</v>
      </c>
      <c r="D31" s="62"/>
      <c r="E31" s="63"/>
      <c r="F31" s="64">
        <v>0</v>
      </c>
      <c r="G31" s="65">
        <v>0</v>
      </c>
      <c r="H31" s="66">
        <v>0</v>
      </c>
      <c r="I31" s="66">
        <f t="shared" si="0"/>
        <v>0</v>
      </c>
      <c r="J31" s="59" t="str">
        <f t="shared" si="1"/>
        <v/>
      </c>
    </row>
    <row r="32" spans="2:12">
      <c r="B32" s="60" t="s">
        <v>260</v>
      </c>
      <c r="C32" s="61" t="s">
        <v>261</v>
      </c>
      <c r="D32" s="62"/>
      <c r="E32" s="63"/>
      <c r="F32" s="64">
        <v>0</v>
      </c>
      <c r="G32" s="65">
        <v>0</v>
      </c>
      <c r="H32" s="66">
        <v>0</v>
      </c>
      <c r="I32" s="66">
        <f t="shared" si="0"/>
        <v>0</v>
      </c>
      <c r="J32" s="59" t="str">
        <f t="shared" si="1"/>
        <v/>
      </c>
    </row>
    <row r="33" spans="2:11" ht="17.25" customHeight="1">
      <c r="B33" s="67" t="s">
        <v>20</v>
      </c>
      <c r="C33" s="68"/>
      <c r="D33" s="69"/>
      <c r="E33" s="70"/>
      <c r="F33" s="71">
        <v>0</v>
      </c>
      <c r="G33" s="71">
        <f>SUM(G30:G32)</f>
        <v>0</v>
      </c>
      <c r="H33" s="71">
        <v>0</v>
      </c>
      <c r="I33" s="71">
        <f>SUM(I30:I32)</f>
        <v>0</v>
      </c>
      <c r="J33" s="72" t="str">
        <f t="shared" ref="J33" si="2">IF(CelkemObjekty=0,"",F33/CelkemObjekty*100)</f>
        <v/>
      </c>
    </row>
    <row r="34" spans="2:11"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2:11" ht="9.75" customHeight="1"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2:11" ht="7.5" customHeight="1"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2:11" ht="18">
      <c r="B37" s="13" t="s">
        <v>21</v>
      </c>
      <c r="C37" s="45"/>
      <c r="D37" s="45"/>
      <c r="E37" s="45"/>
      <c r="F37" s="45"/>
      <c r="G37" s="45"/>
      <c r="H37" s="45"/>
      <c r="I37" s="45"/>
      <c r="J37" s="45"/>
      <c r="K37" s="73"/>
    </row>
    <row r="38" spans="2:11">
      <c r="K38" s="73"/>
    </row>
    <row r="39" spans="2:11" ht="25.5">
      <c r="B39" s="74" t="s">
        <v>22</v>
      </c>
      <c r="C39" s="75" t="s">
        <v>23</v>
      </c>
      <c r="D39" s="48"/>
      <c r="E39" s="49"/>
      <c r="F39" s="50" t="s">
        <v>18</v>
      </c>
      <c r="G39" s="51" t="str">
        <f>CONCATENATE("Základ DPH ",SazbaDPH1," %")</f>
        <v>Základ DPH 15 %</v>
      </c>
      <c r="H39" s="50" t="str">
        <f>CONCATENATE("Základ DPH ",SazbaDPH2," %")</f>
        <v>Základ DPH 21 %</v>
      </c>
      <c r="I39" s="51" t="s">
        <v>19</v>
      </c>
      <c r="J39" s="50" t="s">
        <v>13</v>
      </c>
    </row>
    <row r="40" spans="2:11">
      <c r="B40" s="76" t="s">
        <v>106</v>
      </c>
      <c r="C40" s="77" t="s">
        <v>2</v>
      </c>
      <c r="D40" s="54"/>
      <c r="E40" s="55"/>
      <c r="F40" s="56">
        <f>G40+H40+I40</f>
        <v>0</v>
      </c>
      <c r="G40" s="57">
        <v>0</v>
      </c>
      <c r="H40" s="58">
        <v>0</v>
      </c>
      <c r="I40" s="65">
        <f t="shared" ref="I40:I42" si="3">(G40*SazbaDPH1)/100+(H40*SazbaDPH2)/100</f>
        <v>0</v>
      </c>
      <c r="J40" s="59" t="str">
        <f t="shared" ref="J40:J42" si="4">IF(CelkemObjekty=0,"",F40/CelkemObjekty*100)</f>
        <v/>
      </c>
    </row>
    <row r="41" spans="2:11">
      <c r="B41" s="78" t="s">
        <v>212</v>
      </c>
      <c r="C41" s="79" t="s">
        <v>2</v>
      </c>
      <c r="D41" s="62"/>
      <c r="E41" s="63"/>
      <c r="F41" s="64">
        <f t="shared" ref="F41:F42" si="5">G41+H41+I41</f>
        <v>0</v>
      </c>
      <c r="G41" s="65">
        <v>0</v>
      </c>
      <c r="H41" s="66">
        <v>0</v>
      </c>
      <c r="I41" s="65">
        <f t="shared" si="3"/>
        <v>0</v>
      </c>
      <c r="J41" s="59" t="str">
        <f t="shared" si="4"/>
        <v/>
      </c>
    </row>
    <row r="42" spans="2:11">
      <c r="B42" s="78" t="s">
        <v>260</v>
      </c>
      <c r="C42" s="79" t="s">
        <v>2</v>
      </c>
      <c r="D42" s="62"/>
      <c r="E42" s="63"/>
      <c r="F42" s="64">
        <f t="shared" si="5"/>
        <v>0</v>
      </c>
      <c r="G42" s="65">
        <v>0</v>
      </c>
      <c r="H42" s="66">
        <v>0</v>
      </c>
      <c r="I42" s="65">
        <f t="shared" si="3"/>
        <v>0</v>
      </c>
      <c r="J42" s="59" t="str">
        <f t="shared" si="4"/>
        <v/>
      </c>
    </row>
    <row r="43" spans="2:11">
      <c r="B43" s="67" t="s">
        <v>20</v>
      </c>
      <c r="C43" s="68"/>
      <c r="D43" s="69"/>
      <c r="E43" s="70"/>
      <c r="F43" s="71">
        <f>SUM(F40:F42)</f>
        <v>0</v>
      </c>
      <c r="G43" s="80">
        <f>SUM(G40:G42)</f>
        <v>0</v>
      </c>
      <c r="H43" s="71">
        <f>SUM(H40:H42)</f>
        <v>0</v>
      </c>
      <c r="I43" s="80">
        <f>SUM(I40:I42)</f>
        <v>0</v>
      </c>
      <c r="J43" s="72" t="str">
        <f t="shared" ref="J43" si="6">IF(CelkemObjekty=0,"",F43/CelkemObjekty*100)</f>
        <v/>
      </c>
    </row>
    <row r="44" spans="2:11" ht="9" customHeight="1"/>
    <row r="45" spans="2:11" ht="6" customHeight="1"/>
    <row r="46" spans="2:11" ht="3" customHeight="1"/>
    <row r="47" spans="2:11" ht="6.75" customHeight="1"/>
    <row r="48" spans="2:11" ht="20.25" customHeight="1">
      <c r="B48" s="13" t="s">
        <v>24</v>
      </c>
      <c r="C48" s="45"/>
      <c r="D48" s="45"/>
      <c r="E48" s="45"/>
      <c r="F48" s="45"/>
      <c r="G48" s="45"/>
      <c r="H48" s="45"/>
      <c r="I48" s="45"/>
      <c r="J48" s="45"/>
    </row>
    <row r="49" spans="2:10" ht="9" customHeight="1"/>
    <row r="50" spans="2:10">
      <c r="B50" s="47" t="s">
        <v>25</v>
      </c>
      <c r="C50" s="48"/>
      <c r="D50" s="48"/>
      <c r="E50" s="50" t="s">
        <v>13</v>
      </c>
      <c r="F50" s="50" t="s">
        <v>26</v>
      </c>
      <c r="G50" s="51" t="s">
        <v>27</v>
      </c>
      <c r="H50" s="50" t="s">
        <v>28</v>
      </c>
      <c r="I50" s="51" t="s">
        <v>29</v>
      </c>
      <c r="J50" s="81" t="s">
        <v>30</v>
      </c>
    </row>
    <row r="51" spans="2:10">
      <c r="B51" s="52" t="s">
        <v>101</v>
      </c>
      <c r="C51" s="53" t="s">
        <v>102</v>
      </c>
      <c r="D51" s="54"/>
      <c r="E51" s="82" t="str">
        <f t="shared" ref="E51:E59" si="7">IF(SUM(SoucetDilu)=0,"",SUM(F51:J51)/SUM(SoucetDilu)*100)</f>
        <v/>
      </c>
      <c r="F51" s="58">
        <v>0</v>
      </c>
      <c r="G51" s="57">
        <v>0</v>
      </c>
      <c r="H51" s="58">
        <v>0</v>
      </c>
      <c r="I51" s="57">
        <v>0</v>
      </c>
      <c r="J51" s="58">
        <v>0</v>
      </c>
    </row>
    <row r="52" spans="2:10">
      <c r="B52" s="60" t="s">
        <v>142</v>
      </c>
      <c r="C52" s="61" t="s">
        <v>143</v>
      </c>
      <c r="D52" s="62"/>
      <c r="E52" s="83" t="str">
        <f t="shared" si="7"/>
        <v/>
      </c>
      <c r="F52" s="66">
        <v>0</v>
      </c>
      <c r="G52" s="65">
        <v>0</v>
      </c>
      <c r="H52" s="66">
        <v>0</v>
      </c>
      <c r="I52" s="65">
        <v>0</v>
      </c>
      <c r="J52" s="66">
        <v>0</v>
      </c>
    </row>
    <row r="53" spans="2:10">
      <c r="B53" s="60" t="s">
        <v>160</v>
      </c>
      <c r="C53" s="61" t="s">
        <v>161</v>
      </c>
      <c r="D53" s="62"/>
      <c r="E53" s="83" t="str">
        <f t="shared" si="7"/>
        <v/>
      </c>
      <c r="F53" s="66">
        <v>0</v>
      </c>
      <c r="G53" s="65">
        <v>0</v>
      </c>
      <c r="H53" s="66">
        <v>0</v>
      </c>
      <c r="I53" s="65">
        <v>0</v>
      </c>
      <c r="J53" s="66">
        <v>0</v>
      </c>
    </row>
    <row r="54" spans="2:10">
      <c r="B54" s="60" t="s">
        <v>171</v>
      </c>
      <c r="C54" s="61" t="s">
        <v>172</v>
      </c>
      <c r="D54" s="62"/>
      <c r="E54" s="83" t="str">
        <f t="shared" si="7"/>
        <v/>
      </c>
      <c r="F54" s="66">
        <v>0</v>
      </c>
      <c r="G54" s="65">
        <v>0</v>
      </c>
      <c r="H54" s="66">
        <v>0</v>
      </c>
      <c r="I54" s="65">
        <v>0</v>
      </c>
      <c r="J54" s="66">
        <v>0</v>
      </c>
    </row>
    <row r="55" spans="2:10">
      <c r="B55" s="60" t="s">
        <v>197</v>
      </c>
      <c r="C55" s="61" t="s">
        <v>198</v>
      </c>
      <c r="D55" s="62"/>
      <c r="E55" s="83" t="str">
        <f t="shared" si="7"/>
        <v/>
      </c>
      <c r="F55" s="66">
        <v>0</v>
      </c>
      <c r="G55" s="65">
        <v>0</v>
      </c>
      <c r="H55" s="66">
        <v>0</v>
      </c>
      <c r="I55" s="65">
        <v>0</v>
      </c>
      <c r="J55" s="66">
        <v>0</v>
      </c>
    </row>
    <row r="56" spans="2:10">
      <c r="B56" s="60" t="s">
        <v>184</v>
      </c>
      <c r="C56" s="61" t="s">
        <v>185</v>
      </c>
      <c r="D56" s="62"/>
      <c r="E56" s="83" t="str">
        <f t="shared" si="7"/>
        <v/>
      </c>
      <c r="F56" s="66">
        <v>0</v>
      </c>
      <c r="G56" s="65">
        <v>0</v>
      </c>
      <c r="H56" s="66">
        <v>0</v>
      </c>
      <c r="I56" s="65">
        <v>0</v>
      </c>
      <c r="J56" s="66">
        <v>0</v>
      </c>
    </row>
    <row r="57" spans="2:10">
      <c r="B57" s="60" t="s">
        <v>245</v>
      </c>
      <c r="C57" s="61" t="s">
        <v>246</v>
      </c>
      <c r="D57" s="62"/>
      <c r="E57" s="83" t="str">
        <f t="shared" si="7"/>
        <v/>
      </c>
      <c r="F57" s="66">
        <v>0</v>
      </c>
      <c r="G57" s="65">
        <v>0</v>
      </c>
      <c r="H57" s="66">
        <v>0</v>
      </c>
      <c r="I57" s="65">
        <v>0</v>
      </c>
      <c r="J57" s="66">
        <v>0</v>
      </c>
    </row>
    <row r="58" spans="2:10">
      <c r="B58" s="60" t="s">
        <v>252</v>
      </c>
      <c r="C58" s="61" t="s">
        <v>253</v>
      </c>
      <c r="D58" s="62"/>
      <c r="E58" s="83" t="str">
        <f t="shared" si="7"/>
        <v/>
      </c>
      <c r="F58" s="66">
        <v>0</v>
      </c>
      <c r="G58" s="65">
        <v>0</v>
      </c>
      <c r="H58" s="66">
        <v>0</v>
      </c>
      <c r="I58" s="65">
        <v>0</v>
      </c>
      <c r="J58" s="66">
        <v>0</v>
      </c>
    </row>
    <row r="59" spans="2:10">
      <c r="B59" s="60" t="s">
        <v>191</v>
      </c>
      <c r="C59" s="61" t="s">
        <v>192</v>
      </c>
      <c r="D59" s="62"/>
      <c r="E59" s="83" t="str">
        <f t="shared" si="7"/>
        <v/>
      </c>
      <c r="F59" s="66">
        <v>0</v>
      </c>
      <c r="G59" s="65">
        <v>0</v>
      </c>
      <c r="H59" s="66">
        <v>0</v>
      </c>
      <c r="I59" s="65">
        <v>0</v>
      </c>
      <c r="J59" s="66">
        <v>0</v>
      </c>
    </row>
    <row r="60" spans="2:10">
      <c r="B60" s="67" t="s">
        <v>20</v>
      </c>
      <c r="C60" s="68"/>
      <c r="D60" s="69"/>
      <c r="E60" s="84" t="str">
        <f t="shared" ref="E60" si="8">IF(SUM(SoucetDilu)=0,"",SUM(F60:J60)/SUM(SoucetDilu)*100)</f>
        <v/>
      </c>
      <c r="F60" s="71">
        <f>SUM(F51:F59)</f>
        <v>0</v>
      </c>
      <c r="G60" s="80">
        <f>SUM(G51:G59)</f>
        <v>0</v>
      </c>
      <c r="H60" s="71">
        <f>SUM(H51:H59)</f>
        <v>0</v>
      </c>
      <c r="I60" s="80">
        <f>SUM(I51:I59)</f>
        <v>0</v>
      </c>
      <c r="J60" s="71">
        <f>SUM(J51:J59)</f>
        <v>0</v>
      </c>
    </row>
    <row r="62" spans="2:10" ht="2.25" customHeight="1"/>
    <row r="63" spans="2:10" ht="1.5" customHeight="1"/>
    <row r="64" spans="2:10" ht="0.75" customHeight="1"/>
    <row r="65" spans="2:10" ht="0.75" customHeight="1"/>
    <row r="66" spans="2:10" ht="0.75" customHeight="1"/>
    <row r="67" spans="2:10" ht="18">
      <c r="B67" s="13" t="s">
        <v>31</v>
      </c>
      <c r="C67" s="45"/>
      <c r="D67" s="45"/>
      <c r="E67" s="45"/>
      <c r="F67" s="45"/>
      <c r="G67" s="45"/>
      <c r="H67" s="45"/>
      <c r="I67" s="45"/>
      <c r="J67" s="45"/>
    </row>
    <row r="69" spans="2:10">
      <c r="B69" s="47" t="s">
        <v>32</v>
      </c>
      <c r="C69" s="48"/>
      <c r="D69" s="48"/>
      <c r="E69" s="85"/>
      <c r="F69" s="86"/>
      <c r="G69" s="51"/>
      <c r="H69" s="50" t="s">
        <v>18</v>
      </c>
      <c r="I69" s="1"/>
      <c r="J69" s="1"/>
    </row>
    <row r="70" spans="2:10">
      <c r="B70" s="52" t="s">
        <v>204</v>
      </c>
      <c r="C70" s="53"/>
      <c r="D70" s="54"/>
      <c r="E70" s="87"/>
      <c r="F70" s="88"/>
      <c r="G70" s="57"/>
      <c r="H70" s="58">
        <v>0</v>
      </c>
      <c r="I70" s="1"/>
      <c r="J70" s="1"/>
    </row>
    <row r="71" spans="2:10">
      <c r="B71" s="60" t="s">
        <v>205</v>
      </c>
      <c r="C71" s="61"/>
      <c r="D71" s="62"/>
      <c r="E71" s="89"/>
      <c r="F71" s="90"/>
      <c r="G71" s="65"/>
      <c r="H71" s="66">
        <v>0</v>
      </c>
      <c r="I71" s="1"/>
      <c r="J71" s="1"/>
    </row>
    <row r="72" spans="2:10">
      <c r="B72" s="60" t="s">
        <v>206</v>
      </c>
      <c r="C72" s="61"/>
      <c r="D72" s="62"/>
      <c r="E72" s="89"/>
      <c r="F72" s="90"/>
      <c r="G72" s="65"/>
      <c r="H72" s="66">
        <v>0</v>
      </c>
      <c r="I72" s="1"/>
      <c r="J72" s="1"/>
    </row>
    <row r="73" spans="2:10">
      <c r="B73" s="60" t="s">
        <v>207</v>
      </c>
      <c r="C73" s="61"/>
      <c r="D73" s="62"/>
      <c r="E73" s="89"/>
      <c r="F73" s="90"/>
      <c r="G73" s="65"/>
      <c r="H73" s="66">
        <v>0</v>
      </c>
      <c r="I73" s="1"/>
      <c r="J73" s="1"/>
    </row>
    <row r="74" spans="2:10">
      <c r="B74" s="60" t="s">
        <v>208</v>
      </c>
      <c r="C74" s="61"/>
      <c r="D74" s="62"/>
      <c r="E74" s="89"/>
      <c r="F74" s="90"/>
      <c r="G74" s="65"/>
      <c r="H74" s="66">
        <v>0</v>
      </c>
      <c r="I74" s="1"/>
      <c r="J74" s="1"/>
    </row>
    <row r="75" spans="2:10">
      <c r="B75" s="60" t="s">
        <v>209</v>
      </c>
      <c r="C75" s="61"/>
      <c r="D75" s="62"/>
      <c r="E75" s="89"/>
      <c r="F75" s="90"/>
      <c r="G75" s="65"/>
      <c r="H75" s="66">
        <v>0</v>
      </c>
      <c r="I75" s="1"/>
      <c r="J75" s="1"/>
    </row>
    <row r="76" spans="2:10">
      <c r="B76" s="60" t="s">
        <v>210</v>
      </c>
      <c r="C76" s="61"/>
      <c r="D76" s="62"/>
      <c r="E76" s="89"/>
      <c r="F76" s="90"/>
      <c r="G76" s="65"/>
      <c r="H76" s="66">
        <v>0</v>
      </c>
      <c r="I76" s="1"/>
      <c r="J76" s="1"/>
    </row>
    <row r="77" spans="2:10">
      <c r="B77" s="60" t="s">
        <v>211</v>
      </c>
      <c r="C77" s="61"/>
      <c r="D77" s="62"/>
      <c r="E77" s="89"/>
      <c r="F77" s="90"/>
      <c r="G77" s="65"/>
      <c r="H77" s="66">
        <v>0</v>
      </c>
      <c r="I77" s="1"/>
      <c r="J77" s="1"/>
    </row>
    <row r="78" spans="2:10">
      <c r="B78" s="67" t="s">
        <v>20</v>
      </c>
      <c r="C78" s="68"/>
      <c r="D78" s="69"/>
      <c r="E78" s="91"/>
      <c r="F78" s="92"/>
      <c r="G78" s="80"/>
      <c r="H78" s="71">
        <f>SUM(H70:H77)</f>
        <v>0</v>
      </c>
      <c r="I78" s="1"/>
      <c r="J78" s="1"/>
    </row>
    <row r="79" spans="2:10">
      <c r="I79" s="1"/>
      <c r="J79" s="1"/>
    </row>
  </sheetData>
  <sortState ref="B831:K839">
    <sortCondition ref="B831"/>
  </sortState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4"/>
  <dimension ref="A1:CB96"/>
  <sheetViews>
    <sheetView showGridLines="0" showZeros="0" tabSelected="1" zoomScaleNormal="100" zoomScaleSheetLayoutView="100" workbookViewId="0">
      <selection activeCell="F31" sqref="F31"/>
    </sheetView>
  </sheetViews>
  <sheetFormatPr defaultRowHeight="12.75"/>
  <cols>
    <col min="1" max="1" width="4.42578125" style="232" customWidth="1"/>
    <col min="2" max="2" width="11.5703125" style="232" customWidth="1"/>
    <col min="3" max="3" width="40.42578125" style="232" customWidth="1"/>
    <col min="4" max="4" width="5.5703125" style="232" customWidth="1"/>
    <col min="5" max="5" width="8.5703125" style="242" customWidth="1"/>
    <col min="6" max="6" width="9.85546875" style="232" customWidth="1"/>
    <col min="7" max="7" width="13.85546875" style="232" customWidth="1"/>
    <col min="8" max="8" width="11.7109375" style="232" hidden="1" customWidth="1"/>
    <col min="9" max="9" width="11.5703125" style="232" hidden="1" customWidth="1"/>
    <col min="10" max="10" width="11" style="232" hidden="1" customWidth="1"/>
    <col min="11" max="11" width="10.42578125" style="232" hidden="1" customWidth="1"/>
    <col min="12" max="12" width="75.42578125" style="232" customWidth="1"/>
    <col min="13" max="13" width="45.28515625" style="232" customWidth="1"/>
    <col min="14" max="16384" width="9.140625" style="232"/>
  </cols>
  <sheetData>
    <row r="1" spans="1:80" ht="15.75">
      <c r="A1" s="327" t="s">
        <v>87</v>
      </c>
      <c r="B1" s="327"/>
      <c r="C1" s="327"/>
      <c r="D1" s="327"/>
      <c r="E1" s="327"/>
      <c r="F1" s="327"/>
      <c r="G1" s="327"/>
    </row>
    <row r="2" spans="1:80" ht="14.25" customHeight="1" thickBot="1">
      <c r="B2" s="233"/>
      <c r="C2" s="234"/>
      <c r="D2" s="234"/>
      <c r="E2" s="235"/>
      <c r="F2" s="234"/>
      <c r="G2" s="234"/>
    </row>
    <row r="3" spans="1:80" ht="13.5" thickTop="1">
      <c r="A3" s="316" t="s">
        <v>3</v>
      </c>
      <c r="B3" s="317"/>
      <c r="C3" s="186" t="s">
        <v>272</v>
      </c>
      <c r="D3" s="236"/>
      <c r="E3" s="237" t="s">
        <v>88</v>
      </c>
      <c r="F3" s="238" t="str">
        <f>'0003  Rek'!H1</f>
        <v/>
      </c>
      <c r="G3" s="239"/>
    </row>
    <row r="4" spans="1:80" ht="13.5" thickBot="1">
      <c r="A4" s="328" t="s">
        <v>78</v>
      </c>
      <c r="B4" s="319"/>
      <c r="C4" s="192" t="s">
        <v>262</v>
      </c>
      <c r="D4" s="240"/>
      <c r="E4" s="329">
        <f>'0003  Rek'!G2</f>
        <v>0</v>
      </c>
      <c r="F4" s="330"/>
      <c r="G4" s="331"/>
    </row>
    <row r="5" spans="1:80" ht="13.5" thickTop="1">
      <c r="A5" s="241"/>
      <c r="G5" s="243"/>
    </row>
    <row r="6" spans="1:80" ht="27" customHeight="1">
      <c r="A6" s="244" t="s">
        <v>89</v>
      </c>
      <c r="B6" s="245" t="s">
        <v>90</v>
      </c>
      <c r="C6" s="245" t="s">
        <v>91</v>
      </c>
      <c r="D6" s="245" t="s">
        <v>92</v>
      </c>
      <c r="E6" s="246" t="s">
        <v>93</v>
      </c>
      <c r="F6" s="245" t="s">
        <v>94</v>
      </c>
      <c r="G6" s="247" t="s">
        <v>95</v>
      </c>
      <c r="H6" s="248" t="s">
        <v>96</v>
      </c>
      <c r="I6" s="248" t="s">
        <v>97</v>
      </c>
      <c r="J6" s="248" t="s">
        <v>98</v>
      </c>
      <c r="K6" s="248" t="s">
        <v>99</v>
      </c>
    </row>
    <row r="7" spans="1:80">
      <c r="A7" s="249" t="s">
        <v>100</v>
      </c>
      <c r="B7" s="250" t="s">
        <v>101</v>
      </c>
      <c r="C7" s="251" t="s">
        <v>102</v>
      </c>
      <c r="D7" s="252"/>
      <c r="E7" s="253"/>
      <c r="F7" s="253"/>
      <c r="G7" s="254"/>
      <c r="H7" s="255"/>
      <c r="I7" s="256"/>
      <c r="J7" s="257"/>
      <c r="K7" s="258"/>
      <c r="O7" s="259">
        <v>1</v>
      </c>
    </row>
    <row r="8" spans="1:80">
      <c r="A8" s="260">
        <v>1</v>
      </c>
      <c r="B8" s="261" t="s">
        <v>114</v>
      </c>
      <c r="C8" s="262" t="s">
        <v>115</v>
      </c>
      <c r="D8" s="263" t="s">
        <v>116</v>
      </c>
      <c r="E8" s="264">
        <v>28.7</v>
      </c>
      <c r="F8" s="264"/>
      <c r="G8" s="265">
        <f t="shared" ref="G8:G16" si="0">E8*F8</f>
        <v>0</v>
      </c>
      <c r="H8" s="266">
        <v>0</v>
      </c>
      <c r="I8" s="267">
        <f t="shared" ref="I8:I16" si="1">E8*H8</f>
        <v>0</v>
      </c>
      <c r="J8" s="266">
        <v>0</v>
      </c>
      <c r="K8" s="267">
        <f t="shared" ref="K8:K16" si="2">E8*J8</f>
        <v>0</v>
      </c>
      <c r="O8" s="259">
        <v>2</v>
      </c>
      <c r="AA8" s="232">
        <v>1</v>
      </c>
      <c r="AB8" s="232">
        <v>1</v>
      </c>
      <c r="AC8" s="232">
        <v>1</v>
      </c>
      <c r="AZ8" s="232">
        <v>1</v>
      </c>
      <c r="BA8" s="232">
        <f t="shared" ref="BA8:BA16" si="3">IF(AZ8=1,G8,0)</f>
        <v>0</v>
      </c>
      <c r="BB8" s="232">
        <f t="shared" ref="BB8:BB16" si="4">IF(AZ8=2,G8,0)</f>
        <v>0</v>
      </c>
      <c r="BC8" s="232">
        <f t="shared" ref="BC8:BC16" si="5">IF(AZ8=3,G8,0)</f>
        <v>0</v>
      </c>
      <c r="BD8" s="232">
        <f t="shared" ref="BD8:BD16" si="6">IF(AZ8=4,G8,0)</f>
        <v>0</v>
      </c>
      <c r="BE8" s="232">
        <f t="shared" ref="BE8:BE16" si="7">IF(AZ8=5,G8,0)</f>
        <v>0</v>
      </c>
      <c r="CA8" s="259">
        <v>1</v>
      </c>
      <c r="CB8" s="259">
        <v>1</v>
      </c>
    </row>
    <row r="9" spans="1:80">
      <c r="A9" s="260">
        <v>2</v>
      </c>
      <c r="B9" s="261" t="s">
        <v>263</v>
      </c>
      <c r="C9" s="262" t="s">
        <v>264</v>
      </c>
      <c r="D9" s="263" t="s">
        <v>116</v>
      </c>
      <c r="E9" s="264">
        <v>110.8</v>
      </c>
      <c r="F9" s="264"/>
      <c r="G9" s="265">
        <f t="shared" si="0"/>
        <v>0</v>
      </c>
      <c r="H9" s="266">
        <v>0</v>
      </c>
      <c r="I9" s="267">
        <f t="shared" si="1"/>
        <v>0</v>
      </c>
      <c r="J9" s="266">
        <v>0</v>
      </c>
      <c r="K9" s="267">
        <f t="shared" si="2"/>
        <v>0</v>
      </c>
      <c r="O9" s="259">
        <v>2</v>
      </c>
      <c r="AA9" s="232">
        <v>1</v>
      </c>
      <c r="AB9" s="232">
        <v>1</v>
      </c>
      <c r="AC9" s="232">
        <v>1</v>
      </c>
      <c r="AZ9" s="232">
        <v>1</v>
      </c>
      <c r="BA9" s="232">
        <f t="shared" si="3"/>
        <v>0</v>
      </c>
      <c r="BB9" s="232">
        <f t="shared" si="4"/>
        <v>0</v>
      </c>
      <c r="BC9" s="232">
        <f t="shared" si="5"/>
        <v>0</v>
      </c>
      <c r="BD9" s="232">
        <f t="shared" si="6"/>
        <v>0</v>
      </c>
      <c r="BE9" s="232">
        <f t="shared" si="7"/>
        <v>0</v>
      </c>
      <c r="CA9" s="259">
        <v>1</v>
      </c>
      <c r="CB9" s="259">
        <v>1</v>
      </c>
    </row>
    <row r="10" spans="1:80">
      <c r="A10" s="260">
        <v>3</v>
      </c>
      <c r="B10" s="261" t="s">
        <v>265</v>
      </c>
      <c r="C10" s="262" t="s">
        <v>266</v>
      </c>
      <c r="D10" s="263" t="s">
        <v>116</v>
      </c>
      <c r="E10" s="264">
        <v>28.7</v>
      </c>
      <c r="F10" s="264"/>
      <c r="G10" s="265">
        <f t="shared" si="0"/>
        <v>0</v>
      </c>
      <c r="H10" s="266">
        <v>0</v>
      </c>
      <c r="I10" s="267">
        <f t="shared" si="1"/>
        <v>0</v>
      </c>
      <c r="J10" s="266">
        <v>0</v>
      </c>
      <c r="K10" s="267">
        <f t="shared" si="2"/>
        <v>0</v>
      </c>
      <c r="O10" s="259">
        <v>2</v>
      </c>
      <c r="AA10" s="232">
        <v>1</v>
      </c>
      <c r="AB10" s="232">
        <v>1</v>
      </c>
      <c r="AC10" s="232">
        <v>1</v>
      </c>
      <c r="AZ10" s="232">
        <v>1</v>
      </c>
      <c r="BA10" s="232">
        <f t="shared" si="3"/>
        <v>0</v>
      </c>
      <c r="BB10" s="232">
        <f t="shared" si="4"/>
        <v>0</v>
      </c>
      <c r="BC10" s="232">
        <f t="shared" si="5"/>
        <v>0</v>
      </c>
      <c r="BD10" s="232">
        <f t="shared" si="6"/>
        <v>0</v>
      </c>
      <c r="BE10" s="232">
        <f t="shared" si="7"/>
        <v>0</v>
      </c>
      <c r="CA10" s="259">
        <v>1</v>
      </c>
      <c r="CB10" s="259">
        <v>1</v>
      </c>
    </row>
    <row r="11" spans="1:80">
      <c r="A11" s="260">
        <v>4</v>
      </c>
      <c r="B11" s="261" t="s">
        <v>121</v>
      </c>
      <c r="C11" s="262" t="s">
        <v>122</v>
      </c>
      <c r="D11" s="263" t="s">
        <v>116</v>
      </c>
      <c r="E11" s="264">
        <v>110.8</v>
      </c>
      <c r="F11" s="264"/>
      <c r="G11" s="265">
        <f t="shared" si="0"/>
        <v>0</v>
      </c>
      <c r="H11" s="266">
        <v>0</v>
      </c>
      <c r="I11" s="267">
        <f t="shared" si="1"/>
        <v>0</v>
      </c>
      <c r="J11" s="266">
        <v>0</v>
      </c>
      <c r="K11" s="267">
        <f t="shared" si="2"/>
        <v>0</v>
      </c>
      <c r="O11" s="259">
        <v>2</v>
      </c>
      <c r="AA11" s="232">
        <v>1</v>
      </c>
      <c r="AB11" s="232">
        <v>1</v>
      </c>
      <c r="AC11" s="232">
        <v>1</v>
      </c>
      <c r="AZ11" s="232">
        <v>1</v>
      </c>
      <c r="BA11" s="232">
        <f t="shared" si="3"/>
        <v>0</v>
      </c>
      <c r="BB11" s="232">
        <f t="shared" si="4"/>
        <v>0</v>
      </c>
      <c r="BC11" s="232">
        <f t="shared" si="5"/>
        <v>0</v>
      </c>
      <c r="BD11" s="232">
        <f t="shared" si="6"/>
        <v>0</v>
      </c>
      <c r="BE11" s="232">
        <f t="shared" si="7"/>
        <v>0</v>
      </c>
      <c r="CA11" s="259">
        <v>1</v>
      </c>
      <c r="CB11" s="259">
        <v>1</v>
      </c>
    </row>
    <row r="12" spans="1:80">
      <c r="A12" s="260">
        <v>5</v>
      </c>
      <c r="B12" s="261" t="s">
        <v>267</v>
      </c>
      <c r="C12" s="262" t="s">
        <v>268</v>
      </c>
      <c r="D12" s="263" t="s">
        <v>116</v>
      </c>
      <c r="E12" s="264">
        <v>139.5</v>
      </c>
      <c r="F12" s="264"/>
      <c r="G12" s="265">
        <f t="shared" si="0"/>
        <v>0</v>
      </c>
      <c r="H12" s="266">
        <v>0</v>
      </c>
      <c r="I12" s="267">
        <f t="shared" si="1"/>
        <v>0</v>
      </c>
      <c r="J12" s="266">
        <v>0</v>
      </c>
      <c r="K12" s="267">
        <f t="shared" si="2"/>
        <v>0</v>
      </c>
      <c r="O12" s="259">
        <v>2</v>
      </c>
      <c r="AA12" s="232">
        <v>1</v>
      </c>
      <c r="AB12" s="232">
        <v>1</v>
      </c>
      <c r="AC12" s="232">
        <v>1</v>
      </c>
      <c r="AZ12" s="232">
        <v>1</v>
      </c>
      <c r="BA12" s="232">
        <f t="shared" si="3"/>
        <v>0</v>
      </c>
      <c r="BB12" s="232">
        <f t="shared" si="4"/>
        <v>0</v>
      </c>
      <c r="BC12" s="232">
        <f t="shared" si="5"/>
        <v>0</v>
      </c>
      <c r="BD12" s="232">
        <f t="shared" si="6"/>
        <v>0</v>
      </c>
      <c r="BE12" s="232">
        <f t="shared" si="7"/>
        <v>0</v>
      </c>
      <c r="CA12" s="259">
        <v>1</v>
      </c>
      <c r="CB12" s="259">
        <v>1</v>
      </c>
    </row>
    <row r="13" spans="1:80">
      <c r="A13" s="260">
        <v>6</v>
      </c>
      <c r="B13" s="261" t="s">
        <v>128</v>
      </c>
      <c r="C13" s="262" t="s">
        <v>129</v>
      </c>
      <c r="D13" s="263" t="s">
        <v>113</v>
      </c>
      <c r="E13" s="264">
        <v>356.1</v>
      </c>
      <c r="F13" s="264"/>
      <c r="G13" s="265">
        <f t="shared" si="0"/>
        <v>0</v>
      </c>
      <c r="H13" s="266">
        <v>0</v>
      </c>
      <c r="I13" s="267">
        <f t="shared" si="1"/>
        <v>0</v>
      </c>
      <c r="J13" s="266">
        <v>0</v>
      </c>
      <c r="K13" s="267">
        <f t="shared" si="2"/>
        <v>0</v>
      </c>
      <c r="O13" s="259">
        <v>2</v>
      </c>
      <c r="AA13" s="232">
        <v>1</v>
      </c>
      <c r="AB13" s="232">
        <v>1</v>
      </c>
      <c r="AC13" s="232">
        <v>1</v>
      </c>
      <c r="AZ13" s="232">
        <v>1</v>
      </c>
      <c r="BA13" s="232">
        <f t="shared" si="3"/>
        <v>0</v>
      </c>
      <c r="BB13" s="232">
        <f t="shared" si="4"/>
        <v>0</v>
      </c>
      <c r="BC13" s="232">
        <f t="shared" si="5"/>
        <v>0</v>
      </c>
      <c r="BD13" s="232">
        <f t="shared" si="6"/>
        <v>0</v>
      </c>
      <c r="BE13" s="232">
        <f t="shared" si="7"/>
        <v>0</v>
      </c>
      <c r="CA13" s="259">
        <v>1</v>
      </c>
      <c r="CB13" s="259">
        <v>1</v>
      </c>
    </row>
    <row r="14" spans="1:80">
      <c r="A14" s="260">
        <v>7</v>
      </c>
      <c r="B14" s="261" t="s">
        <v>133</v>
      </c>
      <c r="C14" s="262" t="s">
        <v>134</v>
      </c>
      <c r="D14" s="263" t="s">
        <v>113</v>
      </c>
      <c r="E14" s="264">
        <v>35.1</v>
      </c>
      <c r="F14" s="264"/>
      <c r="G14" s="265">
        <f t="shared" si="0"/>
        <v>0</v>
      </c>
      <c r="H14" s="266">
        <v>0</v>
      </c>
      <c r="I14" s="267">
        <f t="shared" si="1"/>
        <v>0</v>
      </c>
      <c r="J14" s="266">
        <v>0</v>
      </c>
      <c r="K14" s="267">
        <f t="shared" si="2"/>
        <v>0</v>
      </c>
      <c r="O14" s="259">
        <v>2</v>
      </c>
      <c r="AA14" s="232">
        <v>1</v>
      </c>
      <c r="AB14" s="232">
        <v>1</v>
      </c>
      <c r="AC14" s="232">
        <v>1</v>
      </c>
      <c r="AZ14" s="232">
        <v>1</v>
      </c>
      <c r="BA14" s="232">
        <f t="shared" si="3"/>
        <v>0</v>
      </c>
      <c r="BB14" s="232">
        <f t="shared" si="4"/>
        <v>0</v>
      </c>
      <c r="BC14" s="232">
        <f t="shared" si="5"/>
        <v>0</v>
      </c>
      <c r="BD14" s="232">
        <f t="shared" si="6"/>
        <v>0</v>
      </c>
      <c r="BE14" s="232">
        <f t="shared" si="7"/>
        <v>0</v>
      </c>
      <c r="CA14" s="259">
        <v>1</v>
      </c>
      <c r="CB14" s="259">
        <v>1</v>
      </c>
    </row>
    <row r="15" spans="1:80">
      <c r="A15" s="260">
        <v>8</v>
      </c>
      <c r="B15" s="261" t="s">
        <v>137</v>
      </c>
      <c r="C15" s="262" t="s">
        <v>138</v>
      </c>
      <c r="D15" s="263" t="s">
        <v>113</v>
      </c>
      <c r="E15" s="264">
        <v>322.2</v>
      </c>
      <c r="F15" s="264"/>
      <c r="G15" s="265">
        <f t="shared" si="0"/>
        <v>0</v>
      </c>
      <c r="H15" s="266">
        <v>0</v>
      </c>
      <c r="I15" s="267">
        <f t="shared" si="1"/>
        <v>0</v>
      </c>
      <c r="J15" s="266">
        <v>0</v>
      </c>
      <c r="K15" s="267">
        <f t="shared" si="2"/>
        <v>0</v>
      </c>
      <c r="O15" s="259">
        <v>2</v>
      </c>
      <c r="AA15" s="232">
        <v>1</v>
      </c>
      <c r="AB15" s="232">
        <v>1</v>
      </c>
      <c r="AC15" s="232">
        <v>1</v>
      </c>
      <c r="AZ15" s="232">
        <v>1</v>
      </c>
      <c r="BA15" s="232">
        <f t="shared" si="3"/>
        <v>0</v>
      </c>
      <c r="BB15" s="232">
        <f t="shared" si="4"/>
        <v>0</v>
      </c>
      <c r="BC15" s="232">
        <f t="shared" si="5"/>
        <v>0</v>
      </c>
      <c r="BD15" s="232">
        <f t="shared" si="6"/>
        <v>0</v>
      </c>
      <c r="BE15" s="232">
        <f t="shared" si="7"/>
        <v>0</v>
      </c>
      <c r="CA15" s="259">
        <v>1</v>
      </c>
      <c r="CB15" s="259">
        <v>1</v>
      </c>
    </row>
    <row r="16" spans="1:80">
      <c r="A16" s="260">
        <v>9</v>
      </c>
      <c r="B16" s="261" t="s">
        <v>139</v>
      </c>
      <c r="C16" s="262" t="s">
        <v>140</v>
      </c>
      <c r="D16" s="263" t="s">
        <v>141</v>
      </c>
      <c r="E16" s="264">
        <v>7</v>
      </c>
      <c r="F16" s="264"/>
      <c r="G16" s="265">
        <f t="shared" si="0"/>
        <v>0</v>
      </c>
      <c r="H16" s="266">
        <v>1E-3</v>
      </c>
      <c r="I16" s="267">
        <f t="shared" si="1"/>
        <v>7.0000000000000001E-3</v>
      </c>
      <c r="J16" s="266"/>
      <c r="K16" s="267">
        <f t="shared" si="2"/>
        <v>0</v>
      </c>
      <c r="O16" s="259">
        <v>2</v>
      </c>
      <c r="AA16" s="232">
        <v>3</v>
      </c>
      <c r="AB16" s="232">
        <v>1</v>
      </c>
      <c r="AC16" s="232">
        <v>572481</v>
      </c>
      <c r="AZ16" s="232">
        <v>1</v>
      </c>
      <c r="BA16" s="232">
        <f t="shared" si="3"/>
        <v>0</v>
      </c>
      <c r="BB16" s="232">
        <f t="shared" si="4"/>
        <v>0</v>
      </c>
      <c r="BC16" s="232">
        <f t="shared" si="5"/>
        <v>0</v>
      </c>
      <c r="BD16" s="232">
        <f t="shared" si="6"/>
        <v>0</v>
      </c>
      <c r="BE16" s="232">
        <f t="shared" si="7"/>
        <v>0</v>
      </c>
      <c r="CA16" s="259">
        <v>3</v>
      </c>
      <c r="CB16" s="259">
        <v>1</v>
      </c>
    </row>
    <row r="17" spans="1:80">
      <c r="A17" s="277"/>
      <c r="B17" s="278" t="s">
        <v>104</v>
      </c>
      <c r="C17" s="279" t="s">
        <v>110</v>
      </c>
      <c r="D17" s="280"/>
      <c r="E17" s="281"/>
      <c r="F17" s="282"/>
      <c r="G17" s="283">
        <f>SUM(G7:G16)</f>
        <v>0</v>
      </c>
      <c r="H17" s="284"/>
      <c r="I17" s="285">
        <f>SUM(I7:I16)</f>
        <v>7.0000000000000001E-3</v>
      </c>
      <c r="J17" s="284"/>
      <c r="K17" s="285">
        <f>SUM(K7:K16)</f>
        <v>0</v>
      </c>
      <c r="O17" s="259">
        <v>4</v>
      </c>
      <c r="BA17" s="286">
        <f>SUM(BA7:BA16)</f>
        <v>0</v>
      </c>
      <c r="BB17" s="286">
        <f>SUM(BB7:BB16)</f>
        <v>0</v>
      </c>
      <c r="BC17" s="286">
        <f>SUM(BC7:BC16)</f>
        <v>0</v>
      </c>
      <c r="BD17" s="286">
        <f>SUM(BD7:BD16)</f>
        <v>0</v>
      </c>
      <c r="BE17" s="286">
        <f>SUM(BE7:BE16)</f>
        <v>0</v>
      </c>
    </row>
    <row r="18" spans="1:80">
      <c r="A18" s="249" t="s">
        <v>100</v>
      </c>
      <c r="B18" s="250" t="s">
        <v>171</v>
      </c>
      <c r="C18" s="251" t="s">
        <v>172</v>
      </c>
      <c r="D18" s="252"/>
      <c r="E18" s="253"/>
      <c r="F18" s="253"/>
      <c r="G18" s="254"/>
      <c r="H18" s="255"/>
      <c r="I18" s="256"/>
      <c r="J18" s="257"/>
      <c r="K18" s="258"/>
      <c r="O18" s="259">
        <v>1</v>
      </c>
    </row>
    <row r="19" spans="1:80">
      <c r="A19" s="260">
        <v>10</v>
      </c>
      <c r="B19" s="261" t="s">
        <v>269</v>
      </c>
      <c r="C19" s="262" t="s">
        <v>270</v>
      </c>
      <c r="D19" s="263" t="s">
        <v>116</v>
      </c>
      <c r="E19" s="264">
        <v>3</v>
      </c>
      <c r="F19" s="264"/>
      <c r="G19" s="265">
        <f>E19*F19</f>
        <v>0</v>
      </c>
      <c r="H19" s="266">
        <v>1.87</v>
      </c>
      <c r="I19" s="267">
        <f>E19*H19</f>
        <v>5.61</v>
      </c>
      <c r="J19" s="266">
        <v>0</v>
      </c>
      <c r="K19" s="267">
        <f>E19*J19</f>
        <v>0</v>
      </c>
      <c r="O19" s="259">
        <v>2</v>
      </c>
      <c r="AA19" s="232">
        <v>1</v>
      </c>
      <c r="AB19" s="232">
        <v>1</v>
      </c>
      <c r="AC19" s="232">
        <v>1</v>
      </c>
      <c r="AZ19" s="232">
        <v>1</v>
      </c>
      <c r="BA19" s="232">
        <f>IF(AZ19=1,G19,0)</f>
        <v>0</v>
      </c>
      <c r="BB19" s="232">
        <f>IF(AZ19=2,G19,0)</f>
        <v>0</v>
      </c>
      <c r="BC19" s="232">
        <f>IF(AZ19=3,G19,0)</f>
        <v>0</v>
      </c>
      <c r="BD19" s="232">
        <f>IF(AZ19=4,G19,0)</f>
        <v>0</v>
      </c>
      <c r="BE19" s="232">
        <f>IF(AZ19=5,G19,0)</f>
        <v>0</v>
      </c>
      <c r="CA19" s="259">
        <v>1</v>
      </c>
      <c r="CB19" s="259">
        <v>1</v>
      </c>
    </row>
    <row r="20" spans="1:80">
      <c r="A20" s="277"/>
      <c r="B20" s="278" t="s">
        <v>104</v>
      </c>
      <c r="C20" s="279" t="s">
        <v>173</v>
      </c>
      <c r="D20" s="280"/>
      <c r="E20" s="281"/>
      <c r="F20" s="282"/>
      <c r="G20" s="283">
        <f>SUM(G18:G19)</f>
        <v>0</v>
      </c>
      <c r="H20" s="284"/>
      <c r="I20" s="285">
        <f>SUM(I18:I19)</f>
        <v>5.61</v>
      </c>
      <c r="J20" s="284"/>
      <c r="K20" s="285">
        <f>SUM(K18:K19)</f>
        <v>0</v>
      </c>
      <c r="O20" s="259">
        <v>4</v>
      </c>
      <c r="BA20" s="286">
        <f>SUM(BA18:BA19)</f>
        <v>0</v>
      </c>
      <c r="BB20" s="286">
        <f>SUM(BB18:BB19)</f>
        <v>0</v>
      </c>
      <c r="BC20" s="286">
        <f>SUM(BC18:BC19)</f>
        <v>0</v>
      </c>
      <c r="BD20" s="286">
        <f>SUM(BD18:BD19)</f>
        <v>0</v>
      </c>
      <c r="BE20" s="286">
        <f>SUM(BE18:BE19)</f>
        <v>0</v>
      </c>
    </row>
    <row r="21" spans="1:80">
      <c r="A21" s="249" t="s">
        <v>100</v>
      </c>
      <c r="B21" s="250" t="s">
        <v>191</v>
      </c>
      <c r="C21" s="251" t="s">
        <v>192</v>
      </c>
      <c r="D21" s="252"/>
      <c r="E21" s="253"/>
      <c r="F21" s="253"/>
      <c r="G21" s="254"/>
      <c r="H21" s="255"/>
      <c r="I21" s="256"/>
      <c r="J21" s="257"/>
      <c r="K21" s="258"/>
      <c r="O21" s="259">
        <v>1</v>
      </c>
    </row>
    <row r="22" spans="1:80">
      <c r="A22" s="260">
        <v>11</v>
      </c>
      <c r="B22" s="261" t="s">
        <v>194</v>
      </c>
      <c r="C22" s="262" t="s">
        <v>195</v>
      </c>
      <c r="D22" s="263" t="s">
        <v>196</v>
      </c>
      <c r="E22" s="264">
        <v>5.617</v>
      </c>
      <c r="F22" s="264"/>
      <c r="G22" s="265">
        <f>E22*F22</f>
        <v>0</v>
      </c>
      <c r="H22" s="266">
        <v>0</v>
      </c>
      <c r="I22" s="267">
        <f>E22*H22</f>
        <v>0</v>
      </c>
      <c r="J22" s="266"/>
      <c r="K22" s="267">
        <f>E22*J22</f>
        <v>0</v>
      </c>
      <c r="O22" s="259">
        <v>2</v>
      </c>
      <c r="AA22" s="232">
        <v>7</v>
      </c>
      <c r="AB22" s="232">
        <v>1</v>
      </c>
      <c r="AC22" s="232">
        <v>2</v>
      </c>
      <c r="AZ22" s="232">
        <v>1</v>
      </c>
      <c r="BA22" s="232">
        <f>IF(AZ22=1,G22,0)</f>
        <v>0</v>
      </c>
      <c r="BB22" s="232">
        <f>IF(AZ22=2,G22,0)</f>
        <v>0</v>
      </c>
      <c r="BC22" s="232">
        <f>IF(AZ22=3,G22,0)</f>
        <v>0</v>
      </c>
      <c r="BD22" s="232">
        <f>IF(AZ22=4,G22,0)</f>
        <v>0</v>
      </c>
      <c r="BE22" s="232">
        <f>IF(AZ22=5,G22,0)</f>
        <v>0</v>
      </c>
      <c r="CA22" s="259">
        <v>7</v>
      </c>
      <c r="CB22" s="259">
        <v>1</v>
      </c>
    </row>
    <row r="23" spans="1:80">
      <c r="A23" s="277"/>
      <c r="B23" s="278" t="s">
        <v>104</v>
      </c>
      <c r="C23" s="279" t="s">
        <v>193</v>
      </c>
      <c r="D23" s="280"/>
      <c r="E23" s="281"/>
      <c r="F23" s="282"/>
      <c r="G23" s="283">
        <f>SUM(G21:G22)</f>
        <v>0</v>
      </c>
      <c r="H23" s="284"/>
      <c r="I23" s="285">
        <f>SUM(I21:I22)</f>
        <v>0</v>
      </c>
      <c r="J23" s="284"/>
      <c r="K23" s="285">
        <f>SUM(K21:K22)</f>
        <v>0</v>
      </c>
      <c r="O23" s="259">
        <v>4</v>
      </c>
      <c r="BA23" s="286">
        <f>SUM(BA21:BA22)</f>
        <v>0</v>
      </c>
      <c r="BB23" s="286">
        <f>SUM(BB21:BB22)</f>
        <v>0</v>
      </c>
      <c r="BC23" s="286">
        <f>SUM(BC21:BC22)</f>
        <v>0</v>
      </c>
      <c r="BD23" s="286">
        <f>SUM(BD21:BD22)</f>
        <v>0</v>
      </c>
      <c r="BE23" s="286">
        <f>SUM(BE21:BE22)</f>
        <v>0</v>
      </c>
    </row>
    <row r="24" spans="1:80">
      <c r="E24" s="232"/>
    </row>
    <row r="25" spans="1:80">
      <c r="E25" s="232"/>
    </row>
    <row r="26" spans="1:80">
      <c r="E26" s="232"/>
    </row>
    <row r="27" spans="1:80">
      <c r="E27" s="232"/>
    </row>
    <row r="28" spans="1:80">
      <c r="E28" s="232"/>
    </row>
    <row r="29" spans="1:80">
      <c r="E29" s="232"/>
    </row>
    <row r="30" spans="1:80">
      <c r="E30" s="232"/>
    </row>
    <row r="31" spans="1:80">
      <c r="E31" s="232"/>
    </row>
    <row r="32" spans="1:80">
      <c r="E32" s="232"/>
    </row>
    <row r="33" spans="1:7">
      <c r="E33" s="232"/>
    </row>
    <row r="34" spans="1:7">
      <c r="E34" s="232"/>
    </row>
    <row r="35" spans="1:7">
      <c r="E35" s="232"/>
    </row>
    <row r="36" spans="1:7">
      <c r="E36" s="232"/>
    </row>
    <row r="37" spans="1:7">
      <c r="E37" s="232"/>
    </row>
    <row r="38" spans="1:7">
      <c r="E38" s="232"/>
    </row>
    <row r="39" spans="1:7">
      <c r="E39" s="232"/>
    </row>
    <row r="40" spans="1:7">
      <c r="E40" s="232"/>
    </row>
    <row r="41" spans="1:7">
      <c r="E41" s="232"/>
    </row>
    <row r="42" spans="1:7">
      <c r="E42" s="232"/>
    </row>
    <row r="43" spans="1:7">
      <c r="E43" s="232"/>
    </row>
    <row r="44" spans="1:7">
      <c r="E44" s="232"/>
    </row>
    <row r="45" spans="1:7">
      <c r="E45" s="232"/>
    </row>
    <row r="46" spans="1:7">
      <c r="E46" s="232"/>
    </row>
    <row r="47" spans="1:7">
      <c r="A47" s="276"/>
      <c r="B47" s="276"/>
      <c r="C47" s="276"/>
      <c r="D47" s="276"/>
      <c r="E47" s="276"/>
      <c r="F47" s="276"/>
      <c r="G47" s="276"/>
    </row>
    <row r="48" spans="1:7">
      <c r="A48" s="276"/>
      <c r="B48" s="276"/>
      <c r="C48" s="276"/>
      <c r="D48" s="276"/>
      <c r="E48" s="276"/>
      <c r="F48" s="276"/>
      <c r="G48" s="276"/>
    </row>
    <row r="49" spans="1:7">
      <c r="A49" s="276"/>
      <c r="B49" s="276"/>
      <c r="C49" s="276"/>
      <c r="D49" s="276"/>
      <c r="E49" s="276"/>
      <c r="F49" s="276"/>
      <c r="G49" s="276"/>
    </row>
    <row r="50" spans="1:7">
      <c r="A50" s="276"/>
      <c r="B50" s="276"/>
      <c r="C50" s="276"/>
      <c r="D50" s="276"/>
      <c r="E50" s="276"/>
      <c r="F50" s="276"/>
      <c r="G50" s="276"/>
    </row>
    <row r="51" spans="1:7">
      <c r="E51" s="232"/>
    </row>
    <row r="52" spans="1:7">
      <c r="E52" s="232"/>
    </row>
    <row r="53" spans="1:7">
      <c r="E53" s="232"/>
    </row>
    <row r="54" spans="1:7">
      <c r="E54" s="232"/>
    </row>
    <row r="55" spans="1:7">
      <c r="E55" s="232"/>
    </row>
    <row r="56" spans="1:7">
      <c r="E56" s="232"/>
    </row>
    <row r="57" spans="1:7">
      <c r="E57" s="232"/>
    </row>
    <row r="58" spans="1:7">
      <c r="E58" s="232"/>
    </row>
    <row r="59" spans="1:7">
      <c r="E59" s="232"/>
    </row>
    <row r="60" spans="1:7">
      <c r="E60" s="232"/>
    </row>
    <row r="61" spans="1:7">
      <c r="E61" s="232"/>
    </row>
    <row r="62" spans="1:7">
      <c r="E62" s="232"/>
    </row>
    <row r="63" spans="1:7">
      <c r="E63" s="232"/>
    </row>
    <row r="64" spans="1:7">
      <c r="E64" s="232"/>
    </row>
    <row r="65" spans="5:5">
      <c r="E65" s="232"/>
    </row>
    <row r="66" spans="5:5">
      <c r="E66" s="232"/>
    </row>
    <row r="67" spans="5:5">
      <c r="E67" s="232"/>
    </row>
    <row r="68" spans="5:5">
      <c r="E68" s="232"/>
    </row>
    <row r="69" spans="5:5">
      <c r="E69" s="232"/>
    </row>
    <row r="70" spans="5:5">
      <c r="E70" s="232"/>
    </row>
    <row r="71" spans="5:5">
      <c r="E71" s="232"/>
    </row>
    <row r="72" spans="5:5">
      <c r="E72" s="232"/>
    </row>
    <row r="73" spans="5:5">
      <c r="E73" s="232"/>
    </row>
    <row r="74" spans="5:5">
      <c r="E74" s="232"/>
    </row>
    <row r="75" spans="5:5">
      <c r="E75" s="232"/>
    </row>
    <row r="76" spans="5:5">
      <c r="E76" s="232"/>
    </row>
    <row r="77" spans="5:5">
      <c r="E77" s="232"/>
    </row>
    <row r="78" spans="5:5">
      <c r="E78" s="232"/>
    </row>
    <row r="79" spans="5:5">
      <c r="E79" s="232"/>
    </row>
    <row r="80" spans="5:5">
      <c r="E80" s="232"/>
    </row>
    <row r="81" spans="1:7">
      <c r="E81" s="232"/>
    </row>
    <row r="82" spans="1:7">
      <c r="A82" s="287"/>
      <c r="B82" s="287"/>
    </row>
    <row r="83" spans="1:7">
      <c r="A83" s="276"/>
      <c r="B83" s="276"/>
      <c r="C83" s="288"/>
      <c r="D83" s="288"/>
      <c r="E83" s="289"/>
      <c r="F83" s="288"/>
      <c r="G83" s="290"/>
    </row>
    <row r="84" spans="1:7">
      <c r="A84" s="291"/>
      <c r="B84" s="291"/>
      <c r="C84" s="276"/>
      <c r="D84" s="276"/>
      <c r="E84" s="292"/>
      <c r="F84" s="276"/>
      <c r="G84" s="276"/>
    </row>
    <row r="85" spans="1:7">
      <c r="A85" s="276"/>
      <c r="B85" s="276"/>
      <c r="C85" s="276"/>
      <c r="D85" s="276"/>
      <c r="E85" s="292"/>
      <c r="F85" s="276"/>
      <c r="G85" s="276"/>
    </row>
    <row r="86" spans="1:7">
      <c r="A86" s="276"/>
      <c r="B86" s="276"/>
      <c r="C86" s="276"/>
      <c r="D86" s="276"/>
      <c r="E86" s="292"/>
      <c r="F86" s="276"/>
      <c r="G86" s="276"/>
    </row>
    <row r="87" spans="1:7">
      <c r="A87" s="276"/>
      <c r="B87" s="276"/>
      <c r="C87" s="276"/>
      <c r="D87" s="276"/>
      <c r="E87" s="292"/>
      <c r="F87" s="276"/>
      <c r="G87" s="276"/>
    </row>
    <row r="88" spans="1:7">
      <c r="A88" s="276"/>
      <c r="B88" s="276"/>
      <c r="C88" s="276"/>
      <c r="D88" s="276"/>
      <c r="E88" s="292"/>
      <c r="F88" s="276"/>
      <c r="G88" s="276"/>
    </row>
    <row r="89" spans="1:7">
      <c r="A89" s="276"/>
      <c r="B89" s="276"/>
      <c r="C89" s="276"/>
      <c r="D89" s="276"/>
      <c r="E89" s="292"/>
      <c r="F89" s="276"/>
      <c r="G89" s="276"/>
    </row>
    <row r="90" spans="1:7">
      <c r="A90" s="276"/>
      <c r="B90" s="276"/>
      <c r="C90" s="276"/>
      <c r="D90" s="276"/>
      <c r="E90" s="292"/>
      <c r="F90" s="276"/>
      <c r="G90" s="276"/>
    </row>
    <row r="91" spans="1:7">
      <c r="A91" s="276"/>
      <c r="B91" s="276"/>
      <c r="C91" s="276"/>
      <c r="D91" s="276"/>
      <c r="E91" s="292"/>
      <c r="F91" s="276"/>
      <c r="G91" s="276"/>
    </row>
    <row r="92" spans="1:7">
      <c r="A92" s="276"/>
      <c r="B92" s="276"/>
      <c r="C92" s="276"/>
      <c r="D92" s="276"/>
      <c r="E92" s="292"/>
      <c r="F92" s="276"/>
      <c r="G92" s="276"/>
    </row>
    <row r="93" spans="1:7">
      <c r="A93" s="276"/>
      <c r="B93" s="276"/>
      <c r="C93" s="276"/>
      <c r="D93" s="276"/>
      <c r="E93" s="292"/>
      <c r="F93" s="276"/>
      <c r="G93" s="276"/>
    </row>
    <row r="94" spans="1:7">
      <c r="A94" s="276"/>
      <c r="B94" s="276"/>
      <c r="C94" s="276"/>
      <c r="D94" s="276"/>
      <c r="E94" s="292"/>
      <c r="F94" s="276"/>
      <c r="G94" s="276"/>
    </row>
    <row r="95" spans="1:7">
      <c r="A95" s="276"/>
      <c r="B95" s="276"/>
      <c r="C95" s="276"/>
      <c r="D95" s="276"/>
      <c r="E95" s="292"/>
      <c r="F95" s="276"/>
      <c r="G95" s="276"/>
    </row>
    <row r="96" spans="1:7">
      <c r="A96" s="276"/>
      <c r="B96" s="276"/>
      <c r="C96" s="276"/>
      <c r="D96" s="276"/>
      <c r="E96" s="292"/>
      <c r="F96" s="276"/>
      <c r="G96" s="276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1"/>
  <dimension ref="A1:BE51"/>
  <sheetViews>
    <sheetView topLeftCell="A31" zoomScaleNormal="100" workbookViewId="0">
      <selection activeCell="F30" sqref="F30:G30"/>
    </sheetView>
  </sheetViews>
  <sheetFormatPr defaultRowHeight="12.75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>
      <c r="A1" s="93" t="s">
        <v>33</v>
      </c>
      <c r="B1" s="94"/>
      <c r="C1" s="94"/>
      <c r="D1" s="94"/>
      <c r="E1" s="94"/>
      <c r="F1" s="94"/>
      <c r="G1" s="94"/>
    </row>
    <row r="2" spans="1:57" ht="12.75" customHeight="1">
      <c r="A2" s="95" t="s">
        <v>34</v>
      </c>
      <c r="B2" s="96"/>
      <c r="C2" s="97" t="s">
        <v>109</v>
      </c>
      <c r="D2" s="97" t="s">
        <v>109</v>
      </c>
      <c r="E2" s="98"/>
      <c r="F2" s="99" t="s">
        <v>35</v>
      </c>
      <c r="G2" s="100"/>
    </row>
    <row r="3" spans="1:57" ht="3" hidden="1" customHeight="1">
      <c r="A3" s="101"/>
      <c r="B3" s="102"/>
      <c r="C3" s="103"/>
      <c r="D3" s="103"/>
      <c r="E3" s="104"/>
      <c r="F3" s="105"/>
      <c r="G3" s="106"/>
    </row>
    <row r="4" spans="1:57" ht="12" customHeight="1">
      <c r="A4" s="107" t="s">
        <v>36</v>
      </c>
      <c r="B4" s="102"/>
      <c r="C4" s="103"/>
      <c r="D4" s="103"/>
      <c r="E4" s="104"/>
      <c r="F4" s="105" t="s">
        <v>37</v>
      </c>
      <c r="G4" s="108"/>
    </row>
    <row r="5" spans="1:57" ht="12.95" customHeight="1">
      <c r="A5" s="109" t="s">
        <v>106</v>
      </c>
      <c r="B5" s="110"/>
      <c r="C5" s="111" t="s">
        <v>107</v>
      </c>
      <c r="D5" s="112"/>
      <c r="E5" s="110"/>
      <c r="F5" s="105" t="s">
        <v>38</v>
      </c>
      <c r="G5" s="106"/>
    </row>
    <row r="6" spans="1:57" ht="12.95" customHeight="1">
      <c r="A6" s="107" t="s">
        <v>39</v>
      </c>
      <c r="B6" s="102"/>
      <c r="C6" s="103"/>
      <c r="D6" s="103"/>
      <c r="E6" s="104"/>
      <c r="F6" s="113" t="s">
        <v>40</v>
      </c>
      <c r="G6" s="114">
        <v>0</v>
      </c>
      <c r="O6" s="115"/>
    </row>
    <row r="7" spans="1:57" ht="12.95" customHeight="1">
      <c r="A7" s="116"/>
      <c r="B7" s="117"/>
      <c r="C7" s="118" t="s">
        <v>272</v>
      </c>
      <c r="D7" s="119"/>
      <c r="E7" s="119"/>
      <c r="F7" s="120" t="s">
        <v>41</v>
      </c>
      <c r="G7" s="114">
        <f>IF(G6=0,,ROUND((F30+F32)/G6,1))</f>
        <v>0</v>
      </c>
    </row>
    <row r="8" spans="1:57">
      <c r="A8" s="121" t="s">
        <v>42</v>
      </c>
      <c r="B8" s="105"/>
      <c r="C8" s="307"/>
      <c r="D8" s="307"/>
      <c r="E8" s="308"/>
      <c r="F8" s="122" t="s">
        <v>43</v>
      </c>
      <c r="G8" s="123"/>
      <c r="H8" s="124"/>
      <c r="I8" s="125"/>
    </row>
    <row r="9" spans="1:57">
      <c r="A9" s="121" t="s">
        <v>44</v>
      </c>
      <c r="B9" s="105"/>
      <c r="C9" s="307"/>
      <c r="D9" s="307"/>
      <c r="E9" s="308"/>
      <c r="F9" s="105"/>
      <c r="G9" s="126"/>
      <c r="H9" s="127"/>
    </row>
    <row r="10" spans="1:57">
      <c r="A10" s="121" t="s">
        <v>45</v>
      </c>
      <c r="B10" s="105"/>
      <c r="C10" s="307"/>
      <c r="D10" s="307"/>
      <c r="E10" s="307"/>
      <c r="F10" s="128"/>
      <c r="G10" s="129"/>
      <c r="H10" s="130"/>
    </row>
    <row r="11" spans="1:57" ht="13.5" customHeight="1">
      <c r="A11" s="121" t="s">
        <v>46</v>
      </c>
      <c r="B11" s="105"/>
      <c r="C11" s="307"/>
      <c r="D11" s="307"/>
      <c r="E11" s="307"/>
      <c r="F11" s="131" t="s">
        <v>47</v>
      </c>
      <c r="G11" s="132"/>
      <c r="H11" s="127"/>
      <c r="BA11" s="133"/>
      <c r="BB11" s="133"/>
      <c r="BC11" s="133"/>
      <c r="BD11" s="133"/>
      <c r="BE11" s="133"/>
    </row>
    <row r="12" spans="1:57" ht="12.75" customHeight="1">
      <c r="A12" s="134" t="s">
        <v>48</v>
      </c>
      <c r="B12" s="102"/>
      <c r="C12" s="309"/>
      <c r="D12" s="309"/>
      <c r="E12" s="309"/>
      <c r="F12" s="135" t="s">
        <v>49</v>
      </c>
      <c r="G12" s="136"/>
      <c r="H12" s="127"/>
    </row>
    <row r="13" spans="1:57" ht="28.5" customHeight="1" thickBot="1">
      <c r="A13" s="137" t="s">
        <v>50</v>
      </c>
      <c r="B13" s="138"/>
      <c r="C13" s="138"/>
      <c r="D13" s="138"/>
      <c r="E13" s="139"/>
      <c r="F13" s="139"/>
      <c r="G13" s="140"/>
      <c r="H13" s="127"/>
    </row>
    <row r="14" spans="1:57" ht="17.25" customHeight="1" thickBot="1">
      <c r="A14" s="141" t="s">
        <v>51</v>
      </c>
      <c r="B14" s="142"/>
      <c r="C14" s="143"/>
      <c r="D14" s="144" t="s">
        <v>52</v>
      </c>
      <c r="E14" s="145"/>
      <c r="F14" s="145"/>
      <c r="G14" s="143"/>
    </row>
    <row r="15" spans="1:57" ht="15.95" customHeight="1">
      <c r="A15" s="146"/>
      <c r="B15" s="147" t="s">
        <v>53</v>
      </c>
      <c r="C15" s="148">
        <f>'0001  Rek'!E14</f>
        <v>0</v>
      </c>
      <c r="D15" s="149" t="str">
        <f>'0001  Rek'!A19</f>
        <v>Ztížené výrobní podmínky</v>
      </c>
      <c r="E15" s="150"/>
      <c r="F15" s="151"/>
      <c r="G15" s="148">
        <f>'0001  Rek'!I19</f>
        <v>0</v>
      </c>
    </row>
    <row r="16" spans="1:57" ht="15.95" customHeight="1">
      <c r="A16" s="146" t="s">
        <v>54</v>
      </c>
      <c r="B16" s="147" t="s">
        <v>55</v>
      </c>
      <c r="C16" s="148">
        <f>'0001  Rek'!F14</f>
        <v>0</v>
      </c>
      <c r="D16" s="101" t="str">
        <f>'0001  Rek'!A20</f>
        <v>Oborová přirážka</v>
      </c>
      <c r="E16" s="152"/>
      <c r="F16" s="153"/>
      <c r="G16" s="148">
        <f>'0001  Rek'!I20</f>
        <v>0</v>
      </c>
    </row>
    <row r="17" spans="1:7" ht="15.95" customHeight="1">
      <c r="A17" s="146" t="s">
        <v>56</v>
      </c>
      <c r="B17" s="147" t="s">
        <v>57</v>
      </c>
      <c r="C17" s="148">
        <f>'0001  Rek'!H14</f>
        <v>0</v>
      </c>
      <c r="D17" s="101" t="str">
        <f>'0001  Rek'!A21</f>
        <v>Přesun stavebních kapacit</v>
      </c>
      <c r="E17" s="152"/>
      <c r="F17" s="153"/>
      <c r="G17" s="148">
        <f>'0001  Rek'!I21</f>
        <v>0</v>
      </c>
    </row>
    <row r="18" spans="1:7" ht="15.95" customHeight="1">
      <c r="A18" s="154" t="s">
        <v>58</v>
      </c>
      <c r="B18" s="155" t="s">
        <v>59</v>
      </c>
      <c r="C18" s="148">
        <f>'0001  Rek'!G14</f>
        <v>0</v>
      </c>
      <c r="D18" s="101" t="str">
        <f>'0001  Rek'!A22</f>
        <v>Mimostaveništní doprava</v>
      </c>
      <c r="E18" s="152"/>
      <c r="F18" s="153"/>
      <c r="G18" s="148">
        <f>'0001  Rek'!I22</f>
        <v>0</v>
      </c>
    </row>
    <row r="19" spans="1:7" ht="15.95" customHeight="1">
      <c r="A19" s="156" t="s">
        <v>60</v>
      </c>
      <c r="B19" s="147"/>
      <c r="C19" s="148">
        <f>SUM(C15:C18)</f>
        <v>0</v>
      </c>
      <c r="D19" s="101" t="str">
        <f>'0001  Rek'!A23</f>
        <v>Zařízení staveniště</v>
      </c>
      <c r="E19" s="152"/>
      <c r="F19" s="153"/>
      <c r="G19" s="148">
        <f>'0001  Rek'!I23</f>
        <v>0</v>
      </c>
    </row>
    <row r="20" spans="1:7" ht="15.95" customHeight="1">
      <c r="A20" s="156"/>
      <c r="B20" s="147"/>
      <c r="C20" s="148"/>
      <c r="D20" s="101" t="str">
        <f>'0001  Rek'!A24</f>
        <v>Provoz investora</v>
      </c>
      <c r="E20" s="152"/>
      <c r="F20" s="153"/>
      <c r="G20" s="148">
        <f>'0001  Rek'!I24</f>
        <v>0</v>
      </c>
    </row>
    <row r="21" spans="1:7" ht="15.95" customHeight="1">
      <c r="A21" s="156" t="s">
        <v>30</v>
      </c>
      <c r="B21" s="147"/>
      <c r="C21" s="148">
        <f>'0001  Rek'!I14</f>
        <v>0</v>
      </c>
      <c r="D21" s="101" t="str">
        <f>'0001  Rek'!A25</f>
        <v>Kompletační činnost (IČD)</v>
      </c>
      <c r="E21" s="152"/>
      <c r="F21" s="153"/>
      <c r="G21" s="148">
        <f>'0001  Rek'!I25</f>
        <v>0</v>
      </c>
    </row>
    <row r="22" spans="1:7" ht="15.95" customHeight="1">
      <c r="A22" s="157" t="s">
        <v>61</v>
      </c>
      <c r="B22" s="127"/>
      <c r="C22" s="148">
        <f>C19+C21</f>
        <v>0</v>
      </c>
      <c r="D22" s="101" t="s">
        <v>62</v>
      </c>
      <c r="E22" s="152"/>
      <c r="F22" s="153"/>
      <c r="G22" s="148">
        <f>G23-SUM(G15:G21)</f>
        <v>0</v>
      </c>
    </row>
    <row r="23" spans="1:7" ht="15.95" customHeight="1" thickBot="1">
      <c r="A23" s="305" t="s">
        <v>63</v>
      </c>
      <c r="B23" s="306"/>
      <c r="C23" s="158">
        <f>C22+G23</f>
        <v>0</v>
      </c>
      <c r="D23" s="159" t="s">
        <v>64</v>
      </c>
      <c r="E23" s="160"/>
      <c r="F23" s="161"/>
      <c r="G23" s="148">
        <f>'0001  Rek'!H27</f>
        <v>0</v>
      </c>
    </row>
    <row r="24" spans="1:7">
      <c r="A24" s="162" t="s">
        <v>65</v>
      </c>
      <c r="B24" s="163"/>
      <c r="C24" s="164"/>
      <c r="D24" s="163" t="s">
        <v>66</v>
      </c>
      <c r="E24" s="163"/>
      <c r="F24" s="165" t="s">
        <v>67</v>
      </c>
      <c r="G24" s="166"/>
    </row>
    <row r="25" spans="1:7">
      <c r="A25" s="157" t="s">
        <v>68</v>
      </c>
      <c r="B25" s="127"/>
      <c r="C25" s="167"/>
      <c r="D25" s="127" t="s">
        <v>68</v>
      </c>
      <c r="F25" s="168" t="s">
        <v>68</v>
      </c>
      <c r="G25" s="169"/>
    </row>
    <row r="26" spans="1:7" ht="37.5" customHeight="1">
      <c r="A26" s="157" t="s">
        <v>69</v>
      </c>
      <c r="B26" s="170"/>
      <c r="C26" s="167"/>
      <c r="D26" s="127" t="s">
        <v>69</v>
      </c>
      <c r="F26" s="168" t="s">
        <v>69</v>
      </c>
      <c r="G26" s="169"/>
    </row>
    <row r="27" spans="1:7">
      <c r="A27" s="157"/>
      <c r="B27" s="171"/>
      <c r="C27" s="167"/>
      <c r="D27" s="127"/>
      <c r="F27" s="168"/>
      <c r="G27" s="169"/>
    </row>
    <row r="28" spans="1:7">
      <c r="A28" s="157" t="s">
        <v>70</v>
      </c>
      <c r="B28" s="127"/>
      <c r="C28" s="167"/>
      <c r="D28" s="168" t="s">
        <v>71</v>
      </c>
      <c r="E28" s="167"/>
      <c r="F28" s="172" t="s">
        <v>71</v>
      </c>
      <c r="G28" s="169"/>
    </row>
    <row r="29" spans="1:7" ht="69" customHeight="1">
      <c r="A29" s="157"/>
      <c r="B29" s="127"/>
      <c r="C29" s="173"/>
      <c r="D29" s="174"/>
      <c r="E29" s="173"/>
      <c r="F29" s="127"/>
      <c r="G29" s="169"/>
    </row>
    <row r="30" spans="1:7">
      <c r="A30" s="175" t="s">
        <v>12</v>
      </c>
      <c r="B30" s="176"/>
      <c r="C30" s="177">
        <v>21</v>
      </c>
      <c r="D30" s="176" t="s">
        <v>72</v>
      </c>
      <c r="E30" s="178"/>
      <c r="F30" s="311"/>
      <c r="G30" s="312"/>
    </row>
    <row r="31" spans="1:7">
      <c r="A31" s="175" t="s">
        <v>73</v>
      </c>
      <c r="B31" s="176"/>
      <c r="C31" s="177">
        <f>C30</f>
        <v>21</v>
      </c>
      <c r="D31" s="176" t="s">
        <v>74</v>
      </c>
      <c r="E31" s="178"/>
      <c r="F31" s="311">
        <f>ROUND(PRODUCT(F30,C31/100),0)</f>
        <v>0</v>
      </c>
      <c r="G31" s="312"/>
    </row>
    <row r="32" spans="1:7">
      <c r="A32" s="175" t="s">
        <v>12</v>
      </c>
      <c r="B32" s="176"/>
      <c r="C32" s="177">
        <v>0</v>
      </c>
      <c r="D32" s="176" t="s">
        <v>74</v>
      </c>
      <c r="E32" s="178"/>
      <c r="F32" s="311">
        <v>0</v>
      </c>
      <c r="G32" s="312"/>
    </row>
    <row r="33" spans="1:8">
      <c r="A33" s="175" t="s">
        <v>73</v>
      </c>
      <c r="B33" s="179"/>
      <c r="C33" s="180">
        <f>C32</f>
        <v>0</v>
      </c>
      <c r="D33" s="176" t="s">
        <v>74</v>
      </c>
      <c r="E33" s="153"/>
      <c r="F33" s="311">
        <f>ROUND(PRODUCT(F32,C33/100),0)</f>
        <v>0</v>
      </c>
      <c r="G33" s="312"/>
    </row>
    <row r="34" spans="1:8" s="184" customFormat="1" ht="19.5" customHeight="1" thickBot="1">
      <c r="A34" s="181" t="s">
        <v>75</v>
      </c>
      <c r="B34" s="182"/>
      <c r="C34" s="182"/>
      <c r="D34" s="182"/>
      <c r="E34" s="183"/>
      <c r="F34" s="313">
        <f>ROUND(SUM(F30:F33),0)</f>
        <v>0</v>
      </c>
      <c r="G34" s="314"/>
    </row>
    <row r="36" spans="1:8">
      <c r="A36" s="2" t="s">
        <v>76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>
      <c r="A37" s="2"/>
      <c r="B37" s="315"/>
      <c r="C37" s="315"/>
      <c r="D37" s="315"/>
      <c r="E37" s="315"/>
      <c r="F37" s="315"/>
      <c r="G37" s="315"/>
      <c r="H37" s="1" t="s">
        <v>2</v>
      </c>
    </row>
    <row r="38" spans="1:8" ht="12.75" customHeight="1">
      <c r="A38" s="185"/>
      <c r="B38" s="315"/>
      <c r="C38" s="315"/>
      <c r="D38" s="315"/>
      <c r="E38" s="315"/>
      <c r="F38" s="315"/>
      <c r="G38" s="315"/>
      <c r="H38" s="1" t="s">
        <v>2</v>
      </c>
    </row>
    <row r="39" spans="1:8">
      <c r="A39" s="185"/>
      <c r="B39" s="315"/>
      <c r="C39" s="315"/>
      <c r="D39" s="315"/>
      <c r="E39" s="315"/>
      <c r="F39" s="315"/>
      <c r="G39" s="315"/>
      <c r="H39" s="1" t="s">
        <v>2</v>
      </c>
    </row>
    <row r="40" spans="1:8">
      <c r="A40" s="185"/>
      <c r="B40" s="315"/>
      <c r="C40" s="315"/>
      <c r="D40" s="315"/>
      <c r="E40" s="315"/>
      <c r="F40" s="315"/>
      <c r="G40" s="315"/>
      <c r="H40" s="1" t="s">
        <v>2</v>
      </c>
    </row>
    <row r="41" spans="1:8">
      <c r="A41" s="185"/>
      <c r="B41" s="315"/>
      <c r="C41" s="315"/>
      <c r="D41" s="315"/>
      <c r="E41" s="315"/>
      <c r="F41" s="315"/>
      <c r="G41" s="315"/>
      <c r="H41" s="1" t="s">
        <v>2</v>
      </c>
    </row>
    <row r="42" spans="1:8">
      <c r="A42" s="185"/>
      <c r="B42" s="315"/>
      <c r="C42" s="315"/>
      <c r="D42" s="315"/>
      <c r="E42" s="315"/>
      <c r="F42" s="315"/>
      <c r="G42" s="315"/>
      <c r="H42" s="1" t="s">
        <v>2</v>
      </c>
    </row>
    <row r="43" spans="1:8">
      <c r="A43" s="185"/>
      <c r="B43" s="315"/>
      <c r="C43" s="315"/>
      <c r="D43" s="315"/>
      <c r="E43" s="315"/>
      <c r="F43" s="315"/>
      <c r="G43" s="315"/>
      <c r="H43" s="1" t="s">
        <v>2</v>
      </c>
    </row>
    <row r="44" spans="1:8" ht="12.75" customHeight="1">
      <c r="A44" s="185"/>
      <c r="B44" s="315"/>
      <c r="C44" s="315"/>
      <c r="D44" s="315"/>
      <c r="E44" s="315"/>
      <c r="F44" s="315"/>
      <c r="G44" s="315"/>
      <c r="H44" s="1" t="s">
        <v>2</v>
      </c>
    </row>
    <row r="45" spans="1:8" ht="12.75" customHeight="1">
      <c r="A45" s="185"/>
      <c r="B45" s="315"/>
      <c r="C45" s="315"/>
      <c r="D45" s="315"/>
      <c r="E45" s="315"/>
      <c r="F45" s="315"/>
      <c r="G45" s="315"/>
      <c r="H45" s="1" t="s">
        <v>2</v>
      </c>
    </row>
    <row r="46" spans="1:8">
      <c r="B46" s="310"/>
      <c r="C46" s="310"/>
      <c r="D46" s="310"/>
      <c r="E46" s="310"/>
      <c r="F46" s="310"/>
      <c r="G46" s="310"/>
    </row>
    <row r="47" spans="1:8">
      <c r="B47" s="310"/>
      <c r="C47" s="310"/>
      <c r="D47" s="310"/>
      <c r="E47" s="310"/>
      <c r="F47" s="310"/>
      <c r="G47" s="310"/>
    </row>
    <row r="48" spans="1:8">
      <c r="B48" s="310"/>
      <c r="C48" s="310"/>
      <c r="D48" s="310"/>
      <c r="E48" s="310"/>
      <c r="F48" s="310"/>
      <c r="G48" s="310"/>
    </row>
    <row r="49" spans="2:7">
      <c r="B49" s="310"/>
      <c r="C49" s="310"/>
      <c r="D49" s="310"/>
      <c r="E49" s="310"/>
      <c r="F49" s="310"/>
      <c r="G49" s="310"/>
    </row>
    <row r="50" spans="2:7">
      <c r="B50" s="310"/>
      <c r="C50" s="310"/>
      <c r="D50" s="310"/>
      <c r="E50" s="310"/>
      <c r="F50" s="310"/>
      <c r="G50" s="310"/>
    </row>
    <row r="51" spans="2:7">
      <c r="B51" s="310"/>
      <c r="C51" s="310"/>
      <c r="D51" s="310"/>
      <c r="E51" s="310"/>
      <c r="F51" s="310"/>
      <c r="G51" s="310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"/>
  <dimension ref="A1:BE78"/>
  <sheetViews>
    <sheetView workbookViewId="0">
      <selection activeCell="I31" sqref="I31"/>
    </sheetView>
  </sheetViews>
  <sheetFormatPr defaultRowHeight="12.75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>
      <c r="A1" s="316" t="s">
        <v>3</v>
      </c>
      <c r="B1" s="317"/>
      <c r="C1" s="186" t="s">
        <v>272</v>
      </c>
      <c r="D1" s="187"/>
      <c r="E1" s="188"/>
      <c r="F1" s="187"/>
      <c r="G1" s="189" t="s">
        <v>77</v>
      </c>
      <c r="H1" s="190" t="s">
        <v>109</v>
      </c>
      <c r="I1" s="191"/>
    </row>
    <row r="2" spans="1:57" ht="13.5" thickBot="1">
      <c r="A2" s="318" t="s">
        <v>78</v>
      </c>
      <c r="B2" s="319"/>
      <c r="C2" s="192" t="s">
        <v>108</v>
      </c>
      <c r="D2" s="193"/>
      <c r="E2" s="194"/>
      <c r="F2" s="193"/>
      <c r="G2" s="320"/>
      <c r="H2" s="321"/>
      <c r="I2" s="322"/>
    </row>
    <row r="3" spans="1:57" ht="13.5" thickTop="1">
      <c r="F3" s="127"/>
    </row>
    <row r="4" spans="1:57" ht="19.5" customHeight="1">
      <c r="A4" s="195" t="s">
        <v>79</v>
      </c>
      <c r="B4" s="196"/>
      <c r="C4" s="196"/>
      <c r="D4" s="196"/>
      <c r="E4" s="197"/>
      <c r="F4" s="196"/>
      <c r="G4" s="196"/>
      <c r="H4" s="196"/>
      <c r="I4" s="196"/>
    </row>
    <row r="5" spans="1:57" ht="13.5" thickBot="1"/>
    <row r="6" spans="1:57" s="127" customFormat="1" ht="13.5" thickBot="1">
      <c r="A6" s="198"/>
      <c r="B6" s="199" t="s">
        <v>80</v>
      </c>
      <c r="C6" s="199"/>
      <c r="D6" s="200"/>
      <c r="E6" s="201" t="s">
        <v>26</v>
      </c>
      <c r="F6" s="202" t="s">
        <v>27</v>
      </c>
      <c r="G6" s="202" t="s">
        <v>28</v>
      </c>
      <c r="H6" s="202" t="s">
        <v>29</v>
      </c>
      <c r="I6" s="203" t="s">
        <v>30</v>
      </c>
    </row>
    <row r="7" spans="1:57" s="127" customFormat="1">
      <c r="A7" s="293" t="str">
        <f>'0001  Pol'!B7</f>
        <v>1</v>
      </c>
      <c r="B7" s="62" t="str">
        <f>'0001  Pol'!C7</f>
        <v>Zemní práce</v>
      </c>
      <c r="D7" s="204"/>
      <c r="E7" s="294">
        <f>'0001  Pol'!BA23</f>
        <v>0</v>
      </c>
      <c r="F7" s="295">
        <f>'0001  Pol'!BB23</f>
        <v>0</v>
      </c>
      <c r="G7" s="295">
        <f>'0001  Pol'!BC23</f>
        <v>0</v>
      </c>
      <c r="H7" s="295">
        <f>'0001  Pol'!BD23</f>
        <v>0</v>
      </c>
      <c r="I7" s="296">
        <f>'0001  Pol'!BE23</f>
        <v>0</v>
      </c>
    </row>
    <row r="8" spans="1:57" s="127" customFormat="1">
      <c r="A8" s="293" t="str">
        <f>'0001  Pol'!B24</f>
        <v>2</v>
      </c>
      <c r="B8" s="62" t="str">
        <f>'0001  Pol'!C24</f>
        <v>Základy a zvláštní zakládání</v>
      </c>
      <c r="D8" s="204"/>
      <c r="E8" s="294">
        <f>'0001  Pol'!BA33</f>
        <v>0</v>
      </c>
      <c r="F8" s="295">
        <f>'0001  Pol'!BB33</f>
        <v>0</v>
      </c>
      <c r="G8" s="295">
        <f>'0001  Pol'!BC33</f>
        <v>0</v>
      </c>
      <c r="H8" s="295">
        <f>'0001  Pol'!BD33</f>
        <v>0</v>
      </c>
      <c r="I8" s="296">
        <f>'0001  Pol'!BE33</f>
        <v>0</v>
      </c>
    </row>
    <row r="9" spans="1:57" s="127" customFormat="1">
      <c r="A9" s="293" t="str">
        <f>'0001  Pol'!B34</f>
        <v>3</v>
      </c>
      <c r="B9" s="62" t="str">
        <f>'0001  Pol'!C34</f>
        <v>Svislé a kompletní konstrukce</v>
      </c>
      <c r="D9" s="204"/>
      <c r="E9" s="294">
        <f>'0001  Pol'!BA40</f>
        <v>0</v>
      </c>
      <c r="F9" s="295">
        <f>'0001  Pol'!BB40</f>
        <v>0</v>
      </c>
      <c r="G9" s="295">
        <f>'0001  Pol'!BC40</f>
        <v>0</v>
      </c>
      <c r="H9" s="295">
        <f>'0001  Pol'!BD40</f>
        <v>0</v>
      </c>
      <c r="I9" s="296">
        <f>'0001  Pol'!BE40</f>
        <v>0</v>
      </c>
    </row>
    <row r="10" spans="1:57" s="127" customFormat="1">
      <c r="A10" s="293" t="str">
        <f>'0001  Pol'!B41</f>
        <v>4</v>
      </c>
      <c r="B10" s="62" t="str">
        <f>'0001  Pol'!C41</f>
        <v>Vodorovné konstrukce</v>
      </c>
      <c r="D10" s="204"/>
      <c r="E10" s="294">
        <f>'0001  Pol'!BA48</f>
        <v>0</v>
      </c>
      <c r="F10" s="295">
        <f>'0001  Pol'!BB48</f>
        <v>0</v>
      </c>
      <c r="G10" s="295">
        <f>'0001  Pol'!BC48</f>
        <v>0</v>
      </c>
      <c r="H10" s="295">
        <f>'0001  Pol'!BD48</f>
        <v>0</v>
      </c>
      <c r="I10" s="296">
        <f>'0001  Pol'!BE48</f>
        <v>0</v>
      </c>
    </row>
    <row r="11" spans="1:57" s="127" customFormat="1">
      <c r="A11" s="293" t="str">
        <f>'0001  Pol'!B49</f>
        <v>8</v>
      </c>
      <c r="B11" s="62" t="str">
        <f>'0001  Pol'!C49</f>
        <v>Trubní vedení</v>
      </c>
      <c r="D11" s="204"/>
      <c r="E11" s="294">
        <f>'0001  Pol'!BA52</f>
        <v>0</v>
      </c>
      <c r="F11" s="295">
        <f>'0001  Pol'!BB52</f>
        <v>0</v>
      </c>
      <c r="G11" s="295">
        <f>'0001  Pol'!BC52</f>
        <v>0</v>
      </c>
      <c r="H11" s="295">
        <f>'0001  Pol'!BD52</f>
        <v>0</v>
      </c>
      <c r="I11" s="296">
        <f>'0001  Pol'!BE52</f>
        <v>0</v>
      </c>
    </row>
    <row r="12" spans="1:57" s="127" customFormat="1">
      <c r="A12" s="293" t="str">
        <f>'0001  Pol'!B53</f>
        <v>99</v>
      </c>
      <c r="B12" s="62" t="str">
        <f>'0001  Pol'!C53</f>
        <v>Staveništní přesun hmot</v>
      </c>
      <c r="D12" s="204"/>
      <c r="E12" s="294">
        <f>'0001  Pol'!BA55</f>
        <v>0</v>
      </c>
      <c r="F12" s="295">
        <f>'0001  Pol'!BB55</f>
        <v>0</v>
      </c>
      <c r="G12" s="295">
        <f>'0001  Pol'!BC55</f>
        <v>0</v>
      </c>
      <c r="H12" s="295">
        <f>'0001  Pol'!BD55</f>
        <v>0</v>
      </c>
      <c r="I12" s="296">
        <f>'0001  Pol'!BE55</f>
        <v>0</v>
      </c>
    </row>
    <row r="13" spans="1:57" s="127" customFormat="1" ht="13.5" thickBot="1">
      <c r="A13" s="293" t="str">
        <f>'0001  Pol'!B56</f>
        <v>767</v>
      </c>
      <c r="B13" s="62" t="str">
        <f>'0001  Pol'!C56</f>
        <v>Konstrukce zámečnické</v>
      </c>
      <c r="D13" s="204"/>
      <c r="E13" s="294">
        <f>'0001  Pol'!BA59</f>
        <v>0</v>
      </c>
      <c r="F13" s="295">
        <f>'0001  Pol'!BB59</f>
        <v>0</v>
      </c>
      <c r="G13" s="295">
        <f>'0001  Pol'!BC59</f>
        <v>0</v>
      </c>
      <c r="H13" s="295">
        <f>'0001  Pol'!BD59</f>
        <v>0</v>
      </c>
      <c r="I13" s="296">
        <f>'0001  Pol'!BE59</f>
        <v>0</v>
      </c>
    </row>
    <row r="14" spans="1:57" s="14" customFormat="1" ht="13.5" thickBot="1">
      <c r="A14" s="205"/>
      <c r="B14" s="206" t="s">
        <v>81</v>
      </c>
      <c r="C14" s="206"/>
      <c r="D14" s="207"/>
      <c r="E14" s="208">
        <f>SUM(E7:E13)</f>
        <v>0</v>
      </c>
      <c r="F14" s="209">
        <f>SUM(F7:F13)</f>
        <v>0</v>
      </c>
      <c r="G14" s="209">
        <f>SUM(G7:G13)</f>
        <v>0</v>
      </c>
      <c r="H14" s="209">
        <f>SUM(H7:H13)</f>
        <v>0</v>
      </c>
      <c r="I14" s="210">
        <f>SUM(I7:I13)</f>
        <v>0</v>
      </c>
    </row>
    <row r="15" spans="1:57">
      <c r="A15" s="127"/>
      <c r="B15" s="127"/>
      <c r="C15" s="127"/>
      <c r="D15" s="127"/>
      <c r="E15" s="127"/>
      <c r="F15" s="127"/>
      <c r="G15" s="127"/>
      <c r="H15" s="127"/>
      <c r="I15" s="127"/>
    </row>
    <row r="16" spans="1:57" ht="19.5" customHeight="1">
      <c r="A16" s="196" t="s">
        <v>82</v>
      </c>
      <c r="B16" s="196"/>
      <c r="C16" s="196"/>
      <c r="D16" s="196"/>
      <c r="E16" s="196"/>
      <c r="F16" s="196"/>
      <c r="G16" s="211"/>
      <c r="H16" s="196"/>
      <c r="I16" s="196"/>
      <c r="BA16" s="133"/>
      <c r="BB16" s="133"/>
      <c r="BC16" s="133"/>
      <c r="BD16" s="133"/>
      <c r="BE16" s="133"/>
    </row>
    <row r="17" spans="1:53" ht="13.5" thickBot="1"/>
    <row r="18" spans="1:53">
      <c r="A18" s="162" t="s">
        <v>83</v>
      </c>
      <c r="B18" s="163"/>
      <c r="C18" s="163"/>
      <c r="D18" s="212"/>
      <c r="E18" s="213" t="s">
        <v>84</v>
      </c>
      <c r="F18" s="214" t="s">
        <v>13</v>
      </c>
      <c r="G18" s="215" t="s">
        <v>85</v>
      </c>
      <c r="H18" s="216"/>
      <c r="I18" s="217" t="s">
        <v>84</v>
      </c>
    </row>
    <row r="19" spans="1:53">
      <c r="A19" s="156" t="s">
        <v>204</v>
      </c>
      <c r="B19" s="147"/>
      <c r="C19" s="147"/>
      <c r="D19" s="218"/>
      <c r="E19" s="219">
        <v>0</v>
      </c>
      <c r="F19" s="220">
        <v>0</v>
      </c>
      <c r="G19" s="221">
        <v>0</v>
      </c>
      <c r="H19" s="222"/>
      <c r="I19" s="223">
        <f t="shared" ref="I19:I26" si="0">E19+F19*G19/100</f>
        <v>0</v>
      </c>
      <c r="BA19" s="1">
        <v>0</v>
      </c>
    </row>
    <row r="20" spans="1:53">
      <c r="A20" s="156" t="s">
        <v>205</v>
      </c>
      <c r="B20" s="147"/>
      <c r="C20" s="147"/>
      <c r="D20" s="218"/>
      <c r="E20" s="219">
        <v>0</v>
      </c>
      <c r="F20" s="220">
        <v>0</v>
      </c>
      <c r="G20" s="221">
        <v>0</v>
      </c>
      <c r="H20" s="222"/>
      <c r="I20" s="223">
        <f t="shared" si="0"/>
        <v>0</v>
      </c>
      <c r="BA20" s="1">
        <v>0</v>
      </c>
    </row>
    <row r="21" spans="1:53">
      <c r="A21" s="156" t="s">
        <v>206</v>
      </c>
      <c r="B21" s="147"/>
      <c r="C21" s="147"/>
      <c r="D21" s="218"/>
      <c r="E21" s="219">
        <v>0</v>
      </c>
      <c r="F21" s="220">
        <v>0</v>
      </c>
      <c r="G21" s="221">
        <v>0</v>
      </c>
      <c r="H21" s="222"/>
      <c r="I21" s="223">
        <f t="shared" si="0"/>
        <v>0</v>
      </c>
      <c r="BA21" s="1">
        <v>0</v>
      </c>
    </row>
    <row r="22" spans="1:53">
      <c r="A22" s="156" t="s">
        <v>207</v>
      </c>
      <c r="B22" s="147"/>
      <c r="C22" s="147"/>
      <c r="D22" s="218"/>
      <c r="E22" s="219">
        <v>0</v>
      </c>
      <c r="F22" s="220">
        <v>0</v>
      </c>
      <c r="G22" s="221">
        <v>0</v>
      </c>
      <c r="H22" s="222"/>
      <c r="I22" s="223">
        <f t="shared" si="0"/>
        <v>0</v>
      </c>
      <c r="BA22" s="1">
        <v>0</v>
      </c>
    </row>
    <row r="23" spans="1:53">
      <c r="A23" s="156" t="s">
        <v>208</v>
      </c>
      <c r="B23" s="147"/>
      <c r="C23" s="147"/>
      <c r="D23" s="218"/>
      <c r="E23" s="219">
        <v>0</v>
      </c>
      <c r="F23" s="220">
        <v>0</v>
      </c>
      <c r="G23" s="221">
        <v>0</v>
      </c>
      <c r="H23" s="222"/>
      <c r="I23" s="223">
        <f t="shared" si="0"/>
        <v>0</v>
      </c>
      <c r="BA23" s="1">
        <v>1</v>
      </c>
    </row>
    <row r="24" spans="1:53">
      <c r="A24" s="156" t="s">
        <v>209</v>
      </c>
      <c r="B24" s="147"/>
      <c r="C24" s="147"/>
      <c r="D24" s="218"/>
      <c r="E24" s="219">
        <v>0</v>
      </c>
      <c r="F24" s="220">
        <v>0</v>
      </c>
      <c r="G24" s="221">
        <v>0</v>
      </c>
      <c r="H24" s="222"/>
      <c r="I24" s="223">
        <f t="shared" si="0"/>
        <v>0</v>
      </c>
      <c r="BA24" s="1">
        <v>1</v>
      </c>
    </row>
    <row r="25" spans="1:53">
      <c r="A25" s="156" t="s">
        <v>210</v>
      </c>
      <c r="B25" s="147"/>
      <c r="C25" s="147"/>
      <c r="D25" s="218"/>
      <c r="E25" s="219">
        <v>0</v>
      </c>
      <c r="F25" s="220">
        <v>0</v>
      </c>
      <c r="G25" s="221">
        <v>0</v>
      </c>
      <c r="H25" s="222"/>
      <c r="I25" s="223">
        <f t="shared" si="0"/>
        <v>0</v>
      </c>
      <c r="BA25" s="1">
        <v>2</v>
      </c>
    </row>
    <row r="26" spans="1:53">
      <c r="A26" s="156" t="s">
        <v>211</v>
      </c>
      <c r="B26" s="147"/>
      <c r="C26" s="147"/>
      <c r="D26" s="218"/>
      <c r="E26" s="219">
        <v>0</v>
      </c>
      <c r="F26" s="220">
        <v>0</v>
      </c>
      <c r="G26" s="221">
        <v>0</v>
      </c>
      <c r="H26" s="222"/>
      <c r="I26" s="223">
        <f t="shared" si="0"/>
        <v>0</v>
      </c>
      <c r="BA26" s="1">
        <v>2</v>
      </c>
    </row>
    <row r="27" spans="1:53" ht="13.5" thickBot="1">
      <c r="A27" s="224"/>
      <c r="B27" s="225" t="s">
        <v>86</v>
      </c>
      <c r="C27" s="226"/>
      <c r="D27" s="227"/>
      <c r="E27" s="228"/>
      <c r="F27" s="229"/>
      <c r="G27" s="229"/>
      <c r="H27" s="323">
        <f>SUM(I19:I26)</f>
        <v>0</v>
      </c>
      <c r="I27" s="324"/>
    </row>
    <row r="29" spans="1:53">
      <c r="B29" s="14"/>
      <c r="F29" s="230"/>
      <c r="G29" s="231"/>
      <c r="H29" s="231"/>
      <c r="I29" s="46"/>
    </row>
    <row r="30" spans="1:53">
      <c r="F30" s="230"/>
      <c r="G30" s="231"/>
      <c r="H30" s="231"/>
      <c r="I30" s="46"/>
    </row>
    <row r="31" spans="1:53">
      <c r="F31" s="230"/>
      <c r="G31" s="231"/>
      <c r="H31" s="231"/>
      <c r="I31" s="46"/>
    </row>
    <row r="32" spans="1:53">
      <c r="F32" s="230"/>
      <c r="G32" s="231"/>
      <c r="H32" s="231"/>
      <c r="I32" s="46"/>
    </row>
    <row r="33" spans="6:9">
      <c r="F33" s="230"/>
      <c r="G33" s="231"/>
      <c r="H33" s="231"/>
      <c r="I33" s="46"/>
    </row>
    <row r="34" spans="6:9">
      <c r="F34" s="230"/>
      <c r="G34" s="231"/>
      <c r="H34" s="231"/>
      <c r="I34" s="46"/>
    </row>
    <row r="35" spans="6:9">
      <c r="F35" s="230"/>
      <c r="G35" s="231"/>
      <c r="H35" s="231"/>
      <c r="I35" s="46"/>
    </row>
    <row r="36" spans="6:9">
      <c r="F36" s="230"/>
      <c r="G36" s="231"/>
      <c r="H36" s="231"/>
      <c r="I36" s="46"/>
    </row>
    <row r="37" spans="6:9">
      <c r="F37" s="230"/>
      <c r="G37" s="231"/>
      <c r="H37" s="231"/>
      <c r="I37" s="46"/>
    </row>
    <row r="38" spans="6:9">
      <c r="F38" s="230"/>
      <c r="G38" s="231"/>
      <c r="H38" s="231"/>
      <c r="I38" s="46"/>
    </row>
    <row r="39" spans="6:9">
      <c r="F39" s="230"/>
      <c r="G39" s="231"/>
      <c r="H39" s="231"/>
      <c r="I39" s="46"/>
    </row>
    <row r="40" spans="6:9">
      <c r="F40" s="230"/>
      <c r="G40" s="231"/>
      <c r="H40" s="231"/>
      <c r="I40" s="46"/>
    </row>
    <row r="41" spans="6:9">
      <c r="F41" s="230"/>
      <c r="G41" s="231"/>
      <c r="H41" s="231"/>
      <c r="I41" s="46"/>
    </row>
    <row r="42" spans="6:9">
      <c r="F42" s="230"/>
      <c r="G42" s="231"/>
      <c r="H42" s="231"/>
      <c r="I42" s="46"/>
    </row>
    <row r="43" spans="6:9">
      <c r="F43" s="230"/>
      <c r="G43" s="231"/>
      <c r="H43" s="231"/>
      <c r="I43" s="46"/>
    </row>
    <row r="44" spans="6:9">
      <c r="F44" s="230"/>
      <c r="G44" s="231"/>
      <c r="H44" s="231"/>
      <c r="I44" s="46"/>
    </row>
    <row r="45" spans="6:9">
      <c r="F45" s="230"/>
      <c r="G45" s="231"/>
      <c r="H45" s="231"/>
      <c r="I45" s="46"/>
    </row>
    <row r="46" spans="6:9">
      <c r="F46" s="230"/>
      <c r="G46" s="231"/>
      <c r="H46" s="231"/>
      <c r="I46" s="46"/>
    </row>
    <row r="47" spans="6:9">
      <c r="F47" s="230"/>
      <c r="G47" s="231"/>
      <c r="H47" s="231"/>
      <c r="I47" s="46"/>
    </row>
    <row r="48" spans="6:9">
      <c r="F48" s="230"/>
      <c r="G48" s="231"/>
      <c r="H48" s="231"/>
      <c r="I48" s="46"/>
    </row>
    <row r="49" spans="6:9">
      <c r="F49" s="230"/>
      <c r="G49" s="231"/>
      <c r="H49" s="231"/>
      <c r="I49" s="46"/>
    </row>
    <row r="50" spans="6:9">
      <c r="F50" s="230"/>
      <c r="G50" s="231"/>
      <c r="H50" s="231"/>
      <c r="I50" s="46"/>
    </row>
    <row r="51" spans="6:9">
      <c r="F51" s="230"/>
      <c r="G51" s="231"/>
      <c r="H51" s="231"/>
      <c r="I51" s="46"/>
    </row>
    <row r="52" spans="6:9">
      <c r="F52" s="230"/>
      <c r="G52" s="231"/>
      <c r="H52" s="231"/>
      <c r="I52" s="46"/>
    </row>
    <row r="53" spans="6:9">
      <c r="F53" s="230"/>
      <c r="G53" s="231"/>
      <c r="H53" s="231"/>
      <c r="I53" s="46"/>
    </row>
    <row r="54" spans="6:9">
      <c r="F54" s="230"/>
      <c r="G54" s="231"/>
      <c r="H54" s="231"/>
      <c r="I54" s="46"/>
    </row>
    <row r="55" spans="6:9">
      <c r="F55" s="230"/>
      <c r="G55" s="231"/>
      <c r="H55" s="231"/>
      <c r="I55" s="46"/>
    </row>
    <row r="56" spans="6:9">
      <c r="F56" s="230"/>
      <c r="G56" s="231"/>
      <c r="H56" s="231"/>
      <c r="I56" s="46"/>
    </row>
    <row r="57" spans="6:9">
      <c r="F57" s="230"/>
      <c r="G57" s="231"/>
      <c r="H57" s="231"/>
      <c r="I57" s="46"/>
    </row>
    <row r="58" spans="6:9">
      <c r="F58" s="230"/>
      <c r="G58" s="231"/>
      <c r="H58" s="231"/>
      <c r="I58" s="46"/>
    </row>
    <row r="59" spans="6:9">
      <c r="F59" s="230"/>
      <c r="G59" s="231"/>
      <c r="H59" s="231"/>
      <c r="I59" s="46"/>
    </row>
    <row r="60" spans="6:9">
      <c r="F60" s="230"/>
      <c r="G60" s="231"/>
      <c r="H60" s="231"/>
      <c r="I60" s="46"/>
    </row>
    <row r="61" spans="6:9">
      <c r="F61" s="230"/>
      <c r="G61" s="231"/>
      <c r="H61" s="231"/>
      <c r="I61" s="46"/>
    </row>
    <row r="62" spans="6:9">
      <c r="F62" s="230"/>
      <c r="G62" s="231"/>
      <c r="H62" s="231"/>
      <c r="I62" s="46"/>
    </row>
    <row r="63" spans="6:9">
      <c r="F63" s="230"/>
      <c r="G63" s="231"/>
      <c r="H63" s="231"/>
      <c r="I63" s="46"/>
    </row>
    <row r="64" spans="6:9">
      <c r="F64" s="230"/>
      <c r="G64" s="231"/>
      <c r="H64" s="231"/>
      <c r="I64" s="46"/>
    </row>
    <row r="65" spans="6:9">
      <c r="F65" s="230"/>
      <c r="G65" s="231"/>
      <c r="H65" s="231"/>
      <c r="I65" s="46"/>
    </row>
    <row r="66" spans="6:9">
      <c r="F66" s="230"/>
      <c r="G66" s="231"/>
      <c r="H66" s="231"/>
      <c r="I66" s="46"/>
    </row>
    <row r="67" spans="6:9">
      <c r="F67" s="230"/>
      <c r="G67" s="231"/>
      <c r="H67" s="231"/>
      <c r="I67" s="46"/>
    </row>
    <row r="68" spans="6:9">
      <c r="F68" s="230"/>
      <c r="G68" s="231"/>
      <c r="H68" s="231"/>
      <c r="I68" s="46"/>
    </row>
    <row r="69" spans="6:9">
      <c r="F69" s="230"/>
      <c r="G69" s="231"/>
      <c r="H69" s="231"/>
      <c r="I69" s="46"/>
    </row>
    <row r="70" spans="6:9">
      <c r="F70" s="230"/>
      <c r="G70" s="231"/>
      <c r="H70" s="231"/>
      <c r="I70" s="46"/>
    </row>
    <row r="71" spans="6:9">
      <c r="F71" s="230"/>
      <c r="G71" s="231"/>
      <c r="H71" s="231"/>
      <c r="I71" s="46"/>
    </row>
    <row r="72" spans="6:9">
      <c r="F72" s="230"/>
      <c r="G72" s="231"/>
      <c r="H72" s="231"/>
      <c r="I72" s="46"/>
    </row>
    <row r="73" spans="6:9">
      <c r="F73" s="230"/>
      <c r="G73" s="231"/>
      <c r="H73" s="231"/>
      <c r="I73" s="46"/>
    </row>
    <row r="74" spans="6:9">
      <c r="F74" s="230"/>
      <c r="G74" s="231"/>
      <c r="H74" s="231"/>
      <c r="I74" s="46"/>
    </row>
    <row r="75" spans="6:9">
      <c r="F75" s="230"/>
      <c r="G75" s="231"/>
      <c r="H75" s="231"/>
      <c r="I75" s="46"/>
    </row>
    <row r="76" spans="6:9">
      <c r="F76" s="230"/>
      <c r="G76" s="231"/>
      <c r="H76" s="231"/>
      <c r="I76" s="46"/>
    </row>
    <row r="77" spans="6:9">
      <c r="F77" s="230"/>
      <c r="G77" s="231"/>
      <c r="H77" s="231"/>
      <c r="I77" s="46"/>
    </row>
    <row r="78" spans="6:9">
      <c r="F78" s="230"/>
      <c r="G78" s="231"/>
      <c r="H78" s="231"/>
      <c r="I78" s="46"/>
    </row>
  </sheetData>
  <mergeCells count="4">
    <mergeCell ref="A1:B1"/>
    <mergeCell ref="A2:B2"/>
    <mergeCell ref="G2:I2"/>
    <mergeCell ref="H27:I27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2"/>
  <dimension ref="A1:CB132"/>
  <sheetViews>
    <sheetView showGridLines="0" showZeros="0" zoomScaleNormal="100" zoomScaleSheetLayoutView="100" workbookViewId="0">
      <selection activeCell="F57" sqref="F57:F58"/>
    </sheetView>
  </sheetViews>
  <sheetFormatPr defaultRowHeight="12.75"/>
  <cols>
    <col min="1" max="1" width="4.42578125" style="232" customWidth="1"/>
    <col min="2" max="2" width="11.5703125" style="232" customWidth="1"/>
    <col min="3" max="3" width="40.42578125" style="232" customWidth="1"/>
    <col min="4" max="4" width="5.5703125" style="232" customWidth="1"/>
    <col min="5" max="5" width="8.5703125" style="242" customWidth="1"/>
    <col min="6" max="6" width="9.85546875" style="232" customWidth="1"/>
    <col min="7" max="7" width="13.85546875" style="232" customWidth="1"/>
    <col min="8" max="8" width="11.7109375" style="232" hidden="1" customWidth="1"/>
    <col min="9" max="9" width="11.5703125" style="232" hidden="1" customWidth="1"/>
    <col min="10" max="10" width="11" style="232" hidden="1" customWidth="1"/>
    <col min="11" max="11" width="10.42578125" style="232" hidden="1" customWidth="1"/>
    <col min="12" max="12" width="75.42578125" style="232" customWidth="1"/>
    <col min="13" max="13" width="45.28515625" style="232" customWidth="1"/>
    <col min="14" max="16384" width="9.140625" style="232"/>
  </cols>
  <sheetData>
    <row r="1" spans="1:80" ht="15.75">
      <c r="A1" s="327" t="s">
        <v>87</v>
      </c>
      <c r="B1" s="327"/>
      <c r="C1" s="327"/>
      <c r="D1" s="327"/>
      <c r="E1" s="327"/>
      <c r="F1" s="327"/>
      <c r="G1" s="327"/>
    </row>
    <row r="2" spans="1:80" ht="14.25" customHeight="1" thickBot="1">
      <c r="B2" s="233"/>
      <c r="C2" s="234"/>
      <c r="D2" s="234"/>
      <c r="E2" s="235"/>
      <c r="F2" s="234"/>
      <c r="G2" s="234"/>
    </row>
    <row r="3" spans="1:80" ht="13.5" thickTop="1">
      <c r="A3" s="316" t="s">
        <v>3</v>
      </c>
      <c r="B3" s="317"/>
      <c r="C3" s="186" t="s">
        <v>272</v>
      </c>
      <c r="D3" s="236"/>
      <c r="E3" s="237" t="s">
        <v>88</v>
      </c>
      <c r="F3" s="238" t="str">
        <f>'0001  Rek'!H1</f>
        <v/>
      </c>
      <c r="G3" s="239"/>
    </row>
    <row r="4" spans="1:80" ht="13.5" thickBot="1">
      <c r="A4" s="328" t="s">
        <v>78</v>
      </c>
      <c r="B4" s="319"/>
      <c r="C4" s="192" t="s">
        <v>108</v>
      </c>
      <c r="D4" s="240"/>
      <c r="E4" s="329">
        <f>'0001  Rek'!G2</f>
        <v>0</v>
      </c>
      <c r="F4" s="330"/>
      <c r="G4" s="331"/>
    </row>
    <row r="5" spans="1:80" ht="13.5" thickTop="1">
      <c r="A5" s="241"/>
      <c r="G5" s="243"/>
    </row>
    <row r="6" spans="1:80" ht="27" customHeight="1">
      <c r="A6" s="244" t="s">
        <v>89</v>
      </c>
      <c r="B6" s="245" t="s">
        <v>90</v>
      </c>
      <c r="C6" s="245" t="s">
        <v>91</v>
      </c>
      <c r="D6" s="245" t="s">
        <v>92</v>
      </c>
      <c r="E6" s="246" t="s">
        <v>93</v>
      </c>
      <c r="F6" s="245" t="s">
        <v>94</v>
      </c>
      <c r="G6" s="247" t="s">
        <v>95</v>
      </c>
      <c r="H6" s="248" t="s">
        <v>96</v>
      </c>
      <c r="I6" s="248" t="s">
        <v>97</v>
      </c>
      <c r="J6" s="248" t="s">
        <v>98</v>
      </c>
      <c r="K6" s="248" t="s">
        <v>99</v>
      </c>
    </row>
    <row r="7" spans="1:80">
      <c r="A7" s="249" t="s">
        <v>100</v>
      </c>
      <c r="B7" s="250" t="s">
        <v>101</v>
      </c>
      <c r="C7" s="251" t="s">
        <v>102</v>
      </c>
      <c r="D7" s="252"/>
      <c r="E7" s="253"/>
      <c r="F7" s="253"/>
      <c r="G7" s="254"/>
      <c r="H7" s="255"/>
      <c r="I7" s="256"/>
      <c r="J7" s="257"/>
      <c r="K7" s="258"/>
      <c r="O7" s="259">
        <v>1</v>
      </c>
    </row>
    <row r="8" spans="1:80">
      <c r="A8" s="260">
        <v>1</v>
      </c>
      <c r="B8" s="261" t="s">
        <v>111</v>
      </c>
      <c r="C8" s="262" t="s">
        <v>112</v>
      </c>
      <c r="D8" s="263" t="s">
        <v>113</v>
      </c>
      <c r="E8" s="264">
        <v>135</v>
      </c>
      <c r="F8" s="264"/>
      <c r="G8" s="265">
        <f>E8*F8</f>
        <v>0</v>
      </c>
      <c r="H8" s="266">
        <v>0</v>
      </c>
      <c r="I8" s="267">
        <f>E8*H8</f>
        <v>0</v>
      </c>
      <c r="J8" s="266">
        <v>-0.35499999999999998</v>
      </c>
      <c r="K8" s="267">
        <f>E8*J8</f>
        <v>-47.924999999999997</v>
      </c>
      <c r="O8" s="259">
        <v>2</v>
      </c>
      <c r="AA8" s="232">
        <v>1</v>
      </c>
      <c r="AB8" s="232">
        <v>1</v>
      </c>
      <c r="AC8" s="232">
        <v>1</v>
      </c>
      <c r="AZ8" s="232">
        <v>1</v>
      </c>
      <c r="BA8" s="232">
        <f>IF(AZ8=1,G8,0)</f>
        <v>0</v>
      </c>
      <c r="BB8" s="232">
        <f>IF(AZ8=2,G8,0)</f>
        <v>0</v>
      </c>
      <c r="BC8" s="232">
        <f>IF(AZ8=3,G8,0)</f>
        <v>0</v>
      </c>
      <c r="BD8" s="232">
        <f>IF(AZ8=4,G8,0)</f>
        <v>0</v>
      </c>
      <c r="BE8" s="232">
        <f>IF(AZ8=5,G8,0)</f>
        <v>0</v>
      </c>
      <c r="CA8" s="259">
        <v>1</v>
      </c>
      <c r="CB8" s="259">
        <v>1</v>
      </c>
    </row>
    <row r="9" spans="1:80">
      <c r="A9" s="260">
        <v>2</v>
      </c>
      <c r="B9" s="261" t="s">
        <v>114</v>
      </c>
      <c r="C9" s="262" t="s">
        <v>115</v>
      </c>
      <c r="D9" s="263" t="s">
        <v>116</v>
      </c>
      <c r="E9" s="264">
        <v>39.799999999999997</v>
      </c>
      <c r="F9" s="264"/>
      <c r="G9" s="265">
        <f>E9*F9</f>
        <v>0</v>
      </c>
      <c r="H9" s="266">
        <v>0</v>
      </c>
      <c r="I9" s="267">
        <f>E9*H9</f>
        <v>0</v>
      </c>
      <c r="J9" s="266">
        <v>0</v>
      </c>
      <c r="K9" s="267">
        <f>E9*J9</f>
        <v>0</v>
      </c>
      <c r="O9" s="259">
        <v>2</v>
      </c>
      <c r="AA9" s="232">
        <v>1</v>
      </c>
      <c r="AB9" s="232">
        <v>1</v>
      </c>
      <c r="AC9" s="232">
        <v>1</v>
      </c>
      <c r="AZ9" s="232">
        <v>1</v>
      </c>
      <c r="BA9" s="232">
        <f>IF(AZ9=1,G9,0)</f>
        <v>0</v>
      </c>
      <c r="BB9" s="232">
        <f>IF(AZ9=2,G9,0)</f>
        <v>0</v>
      </c>
      <c r="BC9" s="232">
        <f>IF(AZ9=3,G9,0)</f>
        <v>0</v>
      </c>
      <c r="BD9" s="232">
        <f>IF(AZ9=4,G9,0)</f>
        <v>0</v>
      </c>
      <c r="BE9" s="232">
        <f>IF(AZ9=5,G9,0)</f>
        <v>0</v>
      </c>
      <c r="CA9" s="259">
        <v>1</v>
      </c>
      <c r="CB9" s="259">
        <v>1</v>
      </c>
    </row>
    <row r="10" spans="1:80">
      <c r="A10" s="260">
        <v>3</v>
      </c>
      <c r="B10" s="261" t="s">
        <v>117</v>
      </c>
      <c r="C10" s="262" t="s">
        <v>118</v>
      </c>
      <c r="D10" s="263" t="s">
        <v>116</v>
      </c>
      <c r="E10" s="264">
        <v>41.9</v>
      </c>
      <c r="F10" s="264"/>
      <c r="G10" s="265">
        <f>E10*F10</f>
        <v>0</v>
      </c>
      <c r="H10" s="266">
        <v>0</v>
      </c>
      <c r="I10" s="267">
        <f>E10*H10</f>
        <v>0</v>
      </c>
      <c r="J10" s="266">
        <v>0</v>
      </c>
      <c r="K10" s="267">
        <f>E10*J10</f>
        <v>0</v>
      </c>
      <c r="O10" s="259">
        <v>2</v>
      </c>
      <c r="AA10" s="232">
        <v>1</v>
      </c>
      <c r="AB10" s="232">
        <v>1</v>
      </c>
      <c r="AC10" s="232">
        <v>1</v>
      </c>
      <c r="AZ10" s="232">
        <v>1</v>
      </c>
      <c r="BA10" s="232">
        <f>IF(AZ10=1,G10,0)</f>
        <v>0</v>
      </c>
      <c r="BB10" s="232">
        <f>IF(AZ10=2,G10,0)</f>
        <v>0</v>
      </c>
      <c r="BC10" s="232">
        <f>IF(AZ10=3,G10,0)</f>
        <v>0</v>
      </c>
      <c r="BD10" s="232">
        <f>IF(AZ10=4,G10,0)</f>
        <v>0</v>
      </c>
      <c r="BE10" s="232">
        <f>IF(AZ10=5,G10,0)</f>
        <v>0</v>
      </c>
      <c r="CA10" s="259">
        <v>1</v>
      </c>
      <c r="CB10" s="259">
        <v>1</v>
      </c>
    </row>
    <row r="11" spans="1:80">
      <c r="A11" s="260">
        <v>4</v>
      </c>
      <c r="B11" s="261" t="s">
        <v>119</v>
      </c>
      <c r="C11" s="262" t="s">
        <v>120</v>
      </c>
      <c r="D11" s="263" t="s">
        <v>116</v>
      </c>
      <c r="E11" s="264">
        <v>97.4</v>
      </c>
      <c r="F11" s="264"/>
      <c r="G11" s="265">
        <f>E11*F11</f>
        <v>0</v>
      </c>
      <c r="H11" s="266">
        <v>0</v>
      </c>
      <c r="I11" s="267">
        <f>E11*H11</f>
        <v>0</v>
      </c>
      <c r="J11" s="266">
        <v>0</v>
      </c>
      <c r="K11" s="267">
        <f>E11*J11</f>
        <v>0</v>
      </c>
      <c r="O11" s="259">
        <v>2</v>
      </c>
      <c r="AA11" s="232">
        <v>1</v>
      </c>
      <c r="AB11" s="232">
        <v>1</v>
      </c>
      <c r="AC11" s="232">
        <v>1</v>
      </c>
      <c r="AZ11" s="232">
        <v>1</v>
      </c>
      <c r="BA11" s="232">
        <f>IF(AZ11=1,G11,0)</f>
        <v>0</v>
      </c>
      <c r="BB11" s="232">
        <f>IF(AZ11=2,G11,0)</f>
        <v>0</v>
      </c>
      <c r="BC11" s="232">
        <f>IF(AZ11=3,G11,0)</f>
        <v>0</v>
      </c>
      <c r="BD11" s="232">
        <f>IF(AZ11=4,G11,0)</f>
        <v>0</v>
      </c>
      <c r="BE11" s="232">
        <f>IF(AZ11=5,G11,0)</f>
        <v>0</v>
      </c>
      <c r="CA11" s="259">
        <v>1</v>
      </c>
      <c r="CB11" s="259">
        <v>1</v>
      </c>
    </row>
    <row r="12" spans="1:80">
      <c r="A12" s="260">
        <v>5</v>
      </c>
      <c r="B12" s="261" t="s">
        <v>121</v>
      </c>
      <c r="C12" s="262" t="s">
        <v>122</v>
      </c>
      <c r="D12" s="263" t="s">
        <v>116</v>
      </c>
      <c r="E12" s="264">
        <v>179.1</v>
      </c>
      <c r="F12" s="264"/>
      <c r="G12" s="265">
        <f>E12*F12</f>
        <v>0</v>
      </c>
      <c r="H12" s="266">
        <v>0</v>
      </c>
      <c r="I12" s="267">
        <f>E12*H12</f>
        <v>0</v>
      </c>
      <c r="J12" s="266">
        <v>0</v>
      </c>
      <c r="K12" s="267">
        <f>E12*J12</f>
        <v>0</v>
      </c>
      <c r="O12" s="259">
        <v>2</v>
      </c>
      <c r="AA12" s="232">
        <v>1</v>
      </c>
      <c r="AB12" s="232">
        <v>1</v>
      </c>
      <c r="AC12" s="232">
        <v>1</v>
      </c>
      <c r="AZ12" s="232">
        <v>1</v>
      </c>
      <c r="BA12" s="232">
        <f>IF(AZ12=1,G12,0)</f>
        <v>0</v>
      </c>
      <c r="BB12" s="232">
        <f>IF(AZ12=2,G12,0)</f>
        <v>0</v>
      </c>
      <c r="BC12" s="232">
        <f>IF(AZ12=3,G12,0)</f>
        <v>0</v>
      </c>
      <c r="BD12" s="232">
        <f>IF(AZ12=4,G12,0)</f>
        <v>0</v>
      </c>
      <c r="BE12" s="232">
        <f>IF(AZ12=5,G12,0)</f>
        <v>0</v>
      </c>
      <c r="CA12" s="259">
        <v>1</v>
      </c>
      <c r="CB12" s="259">
        <v>1</v>
      </c>
    </row>
    <row r="13" spans="1:80">
      <c r="A13" s="268"/>
      <c r="B13" s="271"/>
      <c r="C13" s="325" t="s">
        <v>123</v>
      </c>
      <c r="D13" s="326"/>
      <c r="E13" s="272">
        <v>179.1</v>
      </c>
      <c r="F13" s="273"/>
      <c r="G13" s="274"/>
      <c r="H13" s="275"/>
      <c r="I13" s="269"/>
      <c r="J13" s="276"/>
      <c r="K13" s="269"/>
      <c r="M13" s="270" t="s">
        <v>123</v>
      </c>
      <c r="O13" s="259"/>
    </row>
    <row r="14" spans="1:80">
      <c r="A14" s="260">
        <v>6</v>
      </c>
      <c r="B14" s="261" t="s">
        <v>124</v>
      </c>
      <c r="C14" s="262" t="s">
        <v>125</v>
      </c>
      <c r="D14" s="263" t="s">
        <v>116</v>
      </c>
      <c r="E14" s="264">
        <v>97.4</v>
      </c>
      <c r="F14" s="264"/>
      <c r="G14" s="265">
        <f>E14*F14</f>
        <v>0</v>
      </c>
      <c r="H14" s="266">
        <v>0</v>
      </c>
      <c r="I14" s="267">
        <f>E14*H14</f>
        <v>0</v>
      </c>
      <c r="J14" s="266">
        <v>0</v>
      </c>
      <c r="K14" s="267">
        <f>E14*J14</f>
        <v>0</v>
      </c>
      <c r="O14" s="259">
        <v>2</v>
      </c>
      <c r="AA14" s="232">
        <v>1</v>
      </c>
      <c r="AB14" s="232">
        <v>1</v>
      </c>
      <c r="AC14" s="232">
        <v>1</v>
      </c>
      <c r="AZ14" s="232">
        <v>1</v>
      </c>
      <c r="BA14" s="232">
        <f>IF(AZ14=1,G14,0)</f>
        <v>0</v>
      </c>
      <c r="BB14" s="232">
        <f>IF(AZ14=2,G14,0)</f>
        <v>0</v>
      </c>
      <c r="BC14" s="232">
        <f>IF(AZ14=3,G14,0)</f>
        <v>0</v>
      </c>
      <c r="BD14" s="232">
        <f>IF(AZ14=4,G14,0)</f>
        <v>0</v>
      </c>
      <c r="BE14" s="232">
        <f>IF(AZ14=5,G14,0)</f>
        <v>0</v>
      </c>
      <c r="CA14" s="259">
        <v>1</v>
      </c>
      <c r="CB14" s="259">
        <v>1</v>
      </c>
    </row>
    <row r="15" spans="1:80">
      <c r="A15" s="260">
        <v>7</v>
      </c>
      <c r="B15" s="261" t="s">
        <v>126</v>
      </c>
      <c r="C15" s="262" t="s">
        <v>127</v>
      </c>
      <c r="D15" s="263" t="s">
        <v>113</v>
      </c>
      <c r="E15" s="264">
        <v>210.6</v>
      </c>
      <c r="F15" s="264"/>
      <c r="G15" s="265">
        <f>E15*F15</f>
        <v>0</v>
      </c>
      <c r="H15" s="266">
        <v>0</v>
      </c>
      <c r="I15" s="267">
        <f>E15*H15</f>
        <v>0</v>
      </c>
      <c r="J15" s="266">
        <v>0</v>
      </c>
      <c r="K15" s="267">
        <f>E15*J15</f>
        <v>0</v>
      </c>
      <c r="O15" s="259">
        <v>2</v>
      </c>
      <c r="AA15" s="232">
        <v>1</v>
      </c>
      <c r="AB15" s="232">
        <v>1</v>
      </c>
      <c r="AC15" s="232">
        <v>1</v>
      </c>
      <c r="AZ15" s="232">
        <v>1</v>
      </c>
      <c r="BA15" s="232">
        <f>IF(AZ15=1,G15,0)</f>
        <v>0</v>
      </c>
      <c r="BB15" s="232">
        <f>IF(AZ15=2,G15,0)</f>
        <v>0</v>
      </c>
      <c r="BC15" s="232">
        <f>IF(AZ15=3,G15,0)</f>
        <v>0</v>
      </c>
      <c r="BD15" s="232">
        <f>IF(AZ15=4,G15,0)</f>
        <v>0</v>
      </c>
      <c r="BE15" s="232">
        <f>IF(AZ15=5,G15,0)</f>
        <v>0</v>
      </c>
      <c r="CA15" s="259">
        <v>1</v>
      </c>
      <c r="CB15" s="259">
        <v>1</v>
      </c>
    </row>
    <row r="16" spans="1:80">
      <c r="A16" s="260">
        <v>8</v>
      </c>
      <c r="B16" s="261" t="s">
        <v>128</v>
      </c>
      <c r="C16" s="262" t="s">
        <v>129</v>
      </c>
      <c r="D16" s="263" t="s">
        <v>113</v>
      </c>
      <c r="E16" s="264">
        <v>60.1</v>
      </c>
      <c r="F16" s="264"/>
      <c r="G16" s="265">
        <f>E16*F16</f>
        <v>0</v>
      </c>
      <c r="H16" s="266">
        <v>0</v>
      </c>
      <c r="I16" s="267">
        <f>E16*H16</f>
        <v>0</v>
      </c>
      <c r="J16" s="266">
        <v>0</v>
      </c>
      <c r="K16" s="267">
        <f>E16*J16</f>
        <v>0</v>
      </c>
      <c r="O16" s="259">
        <v>2</v>
      </c>
      <c r="AA16" s="232">
        <v>1</v>
      </c>
      <c r="AB16" s="232">
        <v>1</v>
      </c>
      <c r="AC16" s="232">
        <v>1</v>
      </c>
      <c r="AZ16" s="232">
        <v>1</v>
      </c>
      <c r="BA16" s="232">
        <f>IF(AZ16=1,G16,0)</f>
        <v>0</v>
      </c>
      <c r="BB16" s="232">
        <f>IF(AZ16=2,G16,0)</f>
        <v>0</v>
      </c>
      <c r="BC16" s="232">
        <f>IF(AZ16=3,G16,0)</f>
        <v>0</v>
      </c>
      <c r="BD16" s="232">
        <f>IF(AZ16=4,G16,0)</f>
        <v>0</v>
      </c>
      <c r="BE16" s="232">
        <f>IF(AZ16=5,G16,0)</f>
        <v>0</v>
      </c>
      <c r="CA16" s="259">
        <v>1</v>
      </c>
      <c r="CB16" s="259">
        <v>1</v>
      </c>
    </row>
    <row r="17" spans="1:80">
      <c r="A17" s="260">
        <v>9</v>
      </c>
      <c r="B17" s="261" t="s">
        <v>130</v>
      </c>
      <c r="C17" s="262" t="s">
        <v>131</v>
      </c>
      <c r="D17" s="263" t="s">
        <v>113</v>
      </c>
      <c r="E17" s="264">
        <v>272.33330000000001</v>
      </c>
      <c r="F17" s="264"/>
      <c r="G17" s="265">
        <f>E17*F17</f>
        <v>0</v>
      </c>
      <c r="H17" s="266">
        <v>0</v>
      </c>
      <c r="I17" s="267">
        <f>E17*H17</f>
        <v>0</v>
      </c>
      <c r="J17" s="266">
        <v>0</v>
      </c>
      <c r="K17" s="267">
        <f>E17*J17</f>
        <v>0</v>
      </c>
      <c r="O17" s="259">
        <v>2</v>
      </c>
      <c r="AA17" s="232">
        <v>1</v>
      </c>
      <c r="AB17" s="232">
        <v>1</v>
      </c>
      <c r="AC17" s="232">
        <v>1</v>
      </c>
      <c r="AZ17" s="232">
        <v>1</v>
      </c>
      <c r="BA17" s="232">
        <f>IF(AZ17=1,G17,0)</f>
        <v>0</v>
      </c>
      <c r="BB17" s="232">
        <f>IF(AZ17=2,G17,0)</f>
        <v>0</v>
      </c>
      <c r="BC17" s="232">
        <f>IF(AZ17=3,G17,0)</f>
        <v>0</v>
      </c>
      <c r="BD17" s="232">
        <f>IF(AZ17=4,G17,0)</f>
        <v>0</v>
      </c>
      <c r="BE17" s="232">
        <f>IF(AZ17=5,G17,0)</f>
        <v>0</v>
      </c>
      <c r="CA17" s="259">
        <v>1</v>
      </c>
      <c r="CB17" s="259">
        <v>1</v>
      </c>
    </row>
    <row r="18" spans="1:80">
      <c r="A18" s="268"/>
      <c r="B18" s="271"/>
      <c r="C18" s="325" t="s">
        <v>132</v>
      </c>
      <c r="D18" s="326"/>
      <c r="E18" s="272">
        <v>272.33330000000001</v>
      </c>
      <c r="F18" s="273"/>
      <c r="G18" s="274"/>
      <c r="H18" s="275"/>
      <c r="I18" s="269"/>
      <c r="J18" s="276"/>
      <c r="K18" s="269"/>
      <c r="M18" s="270" t="s">
        <v>132</v>
      </c>
      <c r="O18" s="259"/>
    </row>
    <row r="19" spans="1:80">
      <c r="A19" s="260">
        <v>10</v>
      </c>
      <c r="B19" s="261" t="s">
        <v>133</v>
      </c>
      <c r="C19" s="262" t="s">
        <v>134</v>
      </c>
      <c r="D19" s="263" t="s">
        <v>113</v>
      </c>
      <c r="E19" s="264">
        <v>210.6</v>
      </c>
      <c r="F19" s="264"/>
      <c r="G19" s="265">
        <f>E19*F19</f>
        <v>0</v>
      </c>
      <c r="H19" s="266">
        <v>0</v>
      </c>
      <c r="I19" s="267">
        <f>E19*H19</f>
        <v>0</v>
      </c>
      <c r="J19" s="266">
        <v>0</v>
      </c>
      <c r="K19" s="267">
        <f>E19*J19</f>
        <v>0</v>
      </c>
      <c r="O19" s="259">
        <v>2</v>
      </c>
      <c r="AA19" s="232">
        <v>1</v>
      </c>
      <c r="AB19" s="232">
        <v>1</v>
      </c>
      <c r="AC19" s="232">
        <v>1</v>
      </c>
      <c r="AZ19" s="232">
        <v>1</v>
      </c>
      <c r="BA19" s="232">
        <f>IF(AZ19=1,G19,0)</f>
        <v>0</v>
      </c>
      <c r="BB19" s="232">
        <f>IF(AZ19=2,G19,0)</f>
        <v>0</v>
      </c>
      <c r="BC19" s="232">
        <f>IF(AZ19=3,G19,0)</f>
        <v>0</v>
      </c>
      <c r="BD19" s="232">
        <f>IF(AZ19=4,G19,0)</f>
        <v>0</v>
      </c>
      <c r="BE19" s="232">
        <f>IF(AZ19=5,G19,0)</f>
        <v>0</v>
      </c>
      <c r="CA19" s="259">
        <v>1</v>
      </c>
      <c r="CB19" s="259">
        <v>1</v>
      </c>
    </row>
    <row r="20" spans="1:80">
      <c r="A20" s="260">
        <v>11</v>
      </c>
      <c r="B20" s="261" t="s">
        <v>135</v>
      </c>
      <c r="C20" s="262" t="s">
        <v>136</v>
      </c>
      <c r="D20" s="263" t="s">
        <v>113</v>
      </c>
      <c r="E20" s="264">
        <v>143.4</v>
      </c>
      <c r="F20" s="264"/>
      <c r="G20" s="265">
        <f>E20*F20</f>
        <v>0</v>
      </c>
      <c r="H20" s="266">
        <v>0</v>
      </c>
      <c r="I20" s="267">
        <f>E20*H20</f>
        <v>0</v>
      </c>
      <c r="J20" s="266">
        <v>0</v>
      </c>
      <c r="K20" s="267">
        <f>E20*J20</f>
        <v>0</v>
      </c>
      <c r="O20" s="259">
        <v>2</v>
      </c>
      <c r="AA20" s="232">
        <v>1</v>
      </c>
      <c r="AB20" s="232">
        <v>1</v>
      </c>
      <c r="AC20" s="232">
        <v>1</v>
      </c>
      <c r="AZ20" s="232">
        <v>1</v>
      </c>
      <c r="BA20" s="232">
        <f>IF(AZ20=1,G20,0)</f>
        <v>0</v>
      </c>
      <c r="BB20" s="232">
        <f>IF(AZ20=2,G20,0)</f>
        <v>0</v>
      </c>
      <c r="BC20" s="232">
        <f>IF(AZ20=3,G20,0)</f>
        <v>0</v>
      </c>
      <c r="BD20" s="232">
        <f>IF(AZ20=4,G20,0)</f>
        <v>0</v>
      </c>
      <c r="BE20" s="232">
        <f>IF(AZ20=5,G20,0)</f>
        <v>0</v>
      </c>
      <c r="CA20" s="259">
        <v>1</v>
      </c>
      <c r="CB20" s="259">
        <v>1</v>
      </c>
    </row>
    <row r="21" spans="1:80">
      <c r="A21" s="260">
        <v>12</v>
      </c>
      <c r="B21" s="261" t="s">
        <v>137</v>
      </c>
      <c r="C21" s="262" t="s">
        <v>138</v>
      </c>
      <c r="D21" s="263" t="s">
        <v>113</v>
      </c>
      <c r="E21" s="264">
        <v>226.4</v>
      </c>
      <c r="F21" s="264"/>
      <c r="G21" s="265">
        <f>E21*F21</f>
        <v>0</v>
      </c>
      <c r="H21" s="266">
        <v>0</v>
      </c>
      <c r="I21" s="267">
        <f>E21*H21</f>
        <v>0</v>
      </c>
      <c r="J21" s="266">
        <v>0</v>
      </c>
      <c r="K21" s="267">
        <f>E21*J21</f>
        <v>0</v>
      </c>
      <c r="O21" s="259">
        <v>2</v>
      </c>
      <c r="AA21" s="232">
        <v>1</v>
      </c>
      <c r="AB21" s="232">
        <v>1</v>
      </c>
      <c r="AC21" s="232">
        <v>1</v>
      </c>
      <c r="AZ21" s="232">
        <v>1</v>
      </c>
      <c r="BA21" s="232">
        <f>IF(AZ21=1,G21,0)</f>
        <v>0</v>
      </c>
      <c r="BB21" s="232">
        <f>IF(AZ21=2,G21,0)</f>
        <v>0</v>
      </c>
      <c r="BC21" s="232">
        <f>IF(AZ21=3,G21,0)</f>
        <v>0</v>
      </c>
      <c r="BD21" s="232">
        <f>IF(AZ21=4,G21,0)</f>
        <v>0</v>
      </c>
      <c r="BE21" s="232">
        <f>IF(AZ21=5,G21,0)</f>
        <v>0</v>
      </c>
      <c r="CA21" s="259">
        <v>1</v>
      </c>
      <c r="CB21" s="259">
        <v>1</v>
      </c>
    </row>
    <row r="22" spans="1:80">
      <c r="A22" s="260">
        <v>13</v>
      </c>
      <c r="B22" s="261" t="s">
        <v>139</v>
      </c>
      <c r="C22" s="262" t="s">
        <v>140</v>
      </c>
      <c r="D22" s="263" t="s">
        <v>141</v>
      </c>
      <c r="E22" s="264">
        <v>5.4</v>
      </c>
      <c r="F22" s="264"/>
      <c r="G22" s="265">
        <f>E22*F22</f>
        <v>0</v>
      </c>
      <c r="H22" s="266">
        <v>1E-3</v>
      </c>
      <c r="I22" s="267">
        <f>E22*H22</f>
        <v>5.4000000000000003E-3</v>
      </c>
      <c r="J22" s="266"/>
      <c r="K22" s="267">
        <f>E22*J22</f>
        <v>0</v>
      </c>
      <c r="O22" s="259">
        <v>2</v>
      </c>
      <c r="AA22" s="232">
        <v>3</v>
      </c>
      <c r="AB22" s="232">
        <v>1</v>
      </c>
      <c r="AC22" s="232">
        <v>572481</v>
      </c>
      <c r="AZ22" s="232">
        <v>1</v>
      </c>
      <c r="BA22" s="232">
        <f>IF(AZ22=1,G22,0)</f>
        <v>0</v>
      </c>
      <c r="BB22" s="232">
        <f>IF(AZ22=2,G22,0)</f>
        <v>0</v>
      </c>
      <c r="BC22" s="232">
        <f>IF(AZ22=3,G22,0)</f>
        <v>0</v>
      </c>
      <c r="BD22" s="232">
        <f>IF(AZ22=4,G22,0)</f>
        <v>0</v>
      </c>
      <c r="BE22" s="232">
        <f>IF(AZ22=5,G22,0)</f>
        <v>0</v>
      </c>
      <c r="CA22" s="259">
        <v>3</v>
      </c>
      <c r="CB22" s="259">
        <v>1</v>
      </c>
    </row>
    <row r="23" spans="1:80">
      <c r="A23" s="277"/>
      <c r="B23" s="278" t="s">
        <v>104</v>
      </c>
      <c r="C23" s="279" t="s">
        <v>110</v>
      </c>
      <c r="D23" s="280"/>
      <c r="E23" s="281"/>
      <c r="F23" s="282"/>
      <c r="G23" s="283">
        <f>SUM(G7:G22)</f>
        <v>0</v>
      </c>
      <c r="H23" s="284"/>
      <c r="I23" s="285">
        <f>SUM(I7:I22)</f>
        <v>5.4000000000000003E-3</v>
      </c>
      <c r="J23" s="284"/>
      <c r="K23" s="285">
        <f>SUM(K7:K22)</f>
        <v>-47.924999999999997</v>
      </c>
      <c r="O23" s="259">
        <v>4</v>
      </c>
      <c r="BA23" s="286">
        <f>SUM(BA7:BA22)</f>
        <v>0</v>
      </c>
      <c r="BB23" s="286">
        <f>SUM(BB7:BB22)</f>
        <v>0</v>
      </c>
      <c r="BC23" s="286">
        <f>SUM(BC7:BC22)</f>
        <v>0</v>
      </c>
      <c r="BD23" s="286">
        <f>SUM(BD7:BD22)</f>
        <v>0</v>
      </c>
      <c r="BE23" s="286">
        <f>SUM(BE7:BE22)</f>
        <v>0</v>
      </c>
    </row>
    <row r="24" spans="1:80">
      <c r="A24" s="249" t="s">
        <v>100</v>
      </c>
      <c r="B24" s="250" t="s">
        <v>142</v>
      </c>
      <c r="C24" s="251" t="s">
        <v>143</v>
      </c>
      <c r="D24" s="252"/>
      <c r="E24" s="253"/>
      <c r="F24" s="253"/>
      <c r="G24" s="254"/>
      <c r="H24" s="255"/>
      <c r="I24" s="256"/>
      <c r="J24" s="257"/>
      <c r="K24" s="258"/>
      <c r="O24" s="259">
        <v>1</v>
      </c>
    </row>
    <row r="25" spans="1:80">
      <c r="A25" s="260">
        <v>14</v>
      </c>
      <c r="B25" s="261" t="s">
        <v>145</v>
      </c>
      <c r="C25" s="262" t="s">
        <v>146</v>
      </c>
      <c r="D25" s="263" t="s">
        <v>147</v>
      </c>
      <c r="E25" s="264">
        <v>61</v>
      </c>
      <c r="F25" s="264"/>
      <c r="G25" s="265">
        <f>E25*F25</f>
        <v>0</v>
      </c>
      <c r="H25" s="266">
        <v>0</v>
      </c>
      <c r="I25" s="267">
        <f>E25*H25</f>
        <v>0</v>
      </c>
      <c r="J25" s="266">
        <v>0</v>
      </c>
      <c r="K25" s="267">
        <f>E25*J25</f>
        <v>0</v>
      </c>
      <c r="O25" s="259">
        <v>2</v>
      </c>
      <c r="AA25" s="232">
        <v>1</v>
      </c>
      <c r="AB25" s="232">
        <v>1</v>
      </c>
      <c r="AC25" s="232">
        <v>1</v>
      </c>
      <c r="AZ25" s="232">
        <v>1</v>
      </c>
      <c r="BA25" s="232">
        <f>IF(AZ25=1,G25,0)</f>
        <v>0</v>
      </c>
      <c r="BB25" s="232">
        <f>IF(AZ25=2,G25,0)</f>
        <v>0</v>
      </c>
      <c r="BC25" s="232">
        <f>IF(AZ25=3,G25,0)</f>
        <v>0</v>
      </c>
      <c r="BD25" s="232">
        <f>IF(AZ25=4,G25,0)</f>
        <v>0</v>
      </c>
      <c r="BE25" s="232">
        <f>IF(AZ25=5,G25,0)</f>
        <v>0</v>
      </c>
      <c r="CA25" s="259">
        <v>1</v>
      </c>
      <c r="CB25" s="259">
        <v>1</v>
      </c>
    </row>
    <row r="26" spans="1:80">
      <c r="A26" s="260">
        <v>15</v>
      </c>
      <c r="B26" s="261" t="s">
        <v>148</v>
      </c>
      <c r="C26" s="262" t="s">
        <v>149</v>
      </c>
      <c r="D26" s="263" t="s">
        <v>116</v>
      </c>
      <c r="E26" s="264">
        <v>8.6099999999999996E-2</v>
      </c>
      <c r="F26" s="264"/>
      <c r="G26" s="265">
        <f>E26*F26</f>
        <v>0</v>
      </c>
      <c r="H26" s="266">
        <v>4.095E-2</v>
      </c>
      <c r="I26" s="267">
        <f>E26*H26</f>
        <v>3.525795E-3</v>
      </c>
      <c r="J26" s="266">
        <v>0</v>
      </c>
      <c r="K26" s="267">
        <f>E26*J26</f>
        <v>0</v>
      </c>
      <c r="O26" s="259">
        <v>2</v>
      </c>
      <c r="AA26" s="232">
        <v>1</v>
      </c>
      <c r="AB26" s="232">
        <v>1</v>
      </c>
      <c r="AC26" s="232">
        <v>1</v>
      </c>
      <c r="AZ26" s="232">
        <v>1</v>
      </c>
      <c r="BA26" s="232">
        <f>IF(AZ26=1,G26,0)</f>
        <v>0</v>
      </c>
      <c r="BB26" s="232">
        <f>IF(AZ26=2,G26,0)</f>
        <v>0</v>
      </c>
      <c r="BC26" s="232">
        <f>IF(AZ26=3,G26,0)</f>
        <v>0</v>
      </c>
      <c r="BD26" s="232">
        <f>IF(AZ26=4,G26,0)</f>
        <v>0</v>
      </c>
      <c r="BE26" s="232">
        <f>IF(AZ26=5,G26,0)</f>
        <v>0</v>
      </c>
      <c r="CA26" s="259">
        <v>1</v>
      </c>
      <c r="CB26" s="259">
        <v>1</v>
      </c>
    </row>
    <row r="27" spans="1:80">
      <c r="A27" s="260">
        <v>16</v>
      </c>
      <c r="B27" s="261" t="s">
        <v>150</v>
      </c>
      <c r="C27" s="262" t="s">
        <v>151</v>
      </c>
      <c r="D27" s="263" t="s">
        <v>147</v>
      </c>
      <c r="E27" s="264">
        <v>20.5</v>
      </c>
      <c r="F27" s="264"/>
      <c r="G27" s="265">
        <f>E27*F27</f>
        <v>0</v>
      </c>
      <c r="H27" s="266">
        <v>0</v>
      </c>
      <c r="I27" s="267">
        <f>E27*H27</f>
        <v>0</v>
      </c>
      <c r="J27" s="266">
        <v>0</v>
      </c>
      <c r="K27" s="267">
        <f>E27*J27</f>
        <v>0</v>
      </c>
      <c r="O27" s="259">
        <v>2</v>
      </c>
      <c r="AA27" s="232">
        <v>1</v>
      </c>
      <c r="AB27" s="232">
        <v>1</v>
      </c>
      <c r="AC27" s="232">
        <v>1</v>
      </c>
      <c r="AZ27" s="232">
        <v>1</v>
      </c>
      <c r="BA27" s="232">
        <f>IF(AZ27=1,G27,0)</f>
        <v>0</v>
      </c>
      <c r="BB27" s="232">
        <f>IF(AZ27=2,G27,0)</f>
        <v>0</v>
      </c>
      <c r="BC27" s="232">
        <f>IF(AZ27=3,G27,0)</f>
        <v>0</v>
      </c>
      <c r="BD27" s="232">
        <f>IF(AZ27=4,G27,0)</f>
        <v>0</v>
      </c>
      <c r="BE27" s="232">
        <f>IF(AZ27=5,G27,0)</f>
        <v>0</v>
      </c>
      <c r="CA27" s="259">
        <v>1</v>
      </c>
      <c r="CB27" s="259">
        <v>1</v>
      </c>
    </row>
    <row r="28" spans="1:80">
      <c r="A28" s="268"/>
      <c r="B28" s="271"/>
      <c r="C28" s="325" t="s">
        <v>152</v>
      </c>
      <c r="D28" s="326"/>
      <c r="E28" s="272">
        <v>20.5</v>
      </c>
      <c r="F28" s="273"/>
      <c r="G28" s="274"/>
      <c r="H28" s="275"/>
      <c r="I28" s="269"/>
      <c r="J28" s="276"/>
      <c r="K28" s="269"/>
      <c r="M28" s="270" t="s">
        <v>152</v>
      </c>
      <c r="O28" s="259"/>
    </row>
    <row r="29" spans="1:80">
      <c r="A29" s="260">
        <v>17</v>
      </c>
      <c r="B29" s="261" t="s">
        <v>153</v>
      </c>
      <c r="C29" s="262" t="s">
        <v>154</v>
      </c>
      <c r="D29" s="263" t="s">
        <v>155</v>
      </c>
      <c r="E29" s="264">
        <v>8.6099999999999996E-2</v>
      </c>
      <c r="F29" s="264"/>
      <c r="G29" s="265">
        <f>E29*F29</f>
        <v>0</v>
      </c>
      <c r="H29" s="266">
        <v>3.3000000000000002E-2</v>
      </c>
      <c r="I29" s="267">
        <f>E29*H29</f>
        <v>2.8413000000000002E-3</v>
      </c>
      <c r="J29" s="266"/>
      <c r="K29" s="267">
        <f>E29*J29</f>
        <v>0</v>
      </c>
      <c r="O29" s="259">
        <v>2</v>
      </c>
      <c r="AA29" s="232">
        <v>3</v>
      </c>
      <c r="AB29" s="232">
        <v>1</v>
      </c>
      <c r="AC29" s="232">
        <v>5217230</v>
      </c>
      <c r="AZ29" s="232">
        <v>1</v>
      </c>
      <c r="BA29" s="232">
        <f>IF(AZ29=1,G29,0)</f>
        <v>0</v>
      </c>
      <c r="BB29" s="232">
        <f>IF(AZ29=2,G29,0)</f>
        <v>0</v>
      </c>
      <c r="BC29" s="232">
        <f>IF(AZ29=3,G29,0)</f>
        <v>0</v>
      </c>
      <c r="BD29" s="232">
        <f>IF(AZ29=4,G29,0)</f>
        <v>0</v>
      </c>
      <c r="BE29" s="232">
        <f>IF(AZ29=5,G29,0)</f>
        <v>0</v>
      </c>
      <c r="CA29" s="259">
        <v>3</v>
      </c>
      <c r="CB29" s="259">
        <v>1</v>
      </c>
    </row>
    <row r="30" spans="1:80">
      <c r="A30" s="268"/>
      <c r="B30" s="271"/>
      <c r="C30" s="325" t="s">
        <v>156</v>
      </c>
      <c r="D30" s="326"/>
      <c r="E30" s="272">
        <v>8.6099999999999996E-2</v>
      </c>
      <c r="F30" s="273"/>
      <c r="G30" s="274"/>
      <c r="H30" s="275"/>
      <c r="I30" s="269"/>
      <c r="J30" s="276"/>
      <c r="K30" s="269"/>
      <c r="M30" s="270" t="s">
        <v>156</v>
      </c>
      <c r="O30" s="259"/>
    </row>
    <row r="31" spans="1:80">
      <c r="A31" s="260">
        <v>18</v>
      </c>
      <c r="B31" s="261" t="s">
        <v>157</v>
      </c>
      <c r="C31" s="262" t="s">
        <v>158</v>
      </c>
      <c r="D31" s="263" t="s">
        <v>116</v>
      </c>
      <c r="E31" s="264">
        <v>0.9607</v>
      </c>
      <c r="F31" s="264"/>
      <c r="G31" s="265">
        <f>E31*F31</f>
        <v>0</v>
      </c>
      <c r="H31" s="266">
        <v>0.55000000000000004</v>
      </c>
      <c r="I31" s="267">
        <f>E31*H31</f>
        <v>0.52838499999999999</v>
      </c>
      <c r="J31" s="266"/>
      <c r="K31" s="267">
        <f>E31*J31</f>
        <v>0</v>
      </c>
      <c r="O31" s="259">
        <v>2</v>
      </c>
      <c r="AA31" s="232">
        <v>3</v>
      </c>
      <c r="AB31" s="232">
        <v>1</v>
      </c>
      <c r="AC31" s="232">
        <v>60512685</v>
      </c>
      <c r="AZ31" s="232">
        <v>1</v>
      </c>
      <c r="BA31" s="232">
        <f>IF(AZ31=1,G31,0)</f>
        <v>0</v>
      </c>
      <c r="BB31" s="232">
        <f>IF(AZ31=2,G31,0)</f>
        <v>0</v>
      </c>
      <c r="BC31" s="232">
        <f>IF(AZ31=3,G31,0)</f>
        <v>0</v>
      </c>
      <c r="BD31" s="232">
        <f>IF(AZ31=4,G31,0)</f>
        <v>0</v>
      </c>
      <c r="BE31" s="232">
        <f>IF(AZ31=5,G31,0)</f>
        <v>0</v>
      </c>
      <c r="CA31" s="259">
        <v>3</v>
      </c>
      <c r="CB31" s="259">
        <v>1</v>
      </c>
    </row>
    <row r="32" spans="1:80">
      <c r="A32" s="268"/>
      <c r="B32" s="271"/>
      <c r="C32" s="325" t="s">
        <v>159</v>
      </c>
      <c r="D32" s="326"/>
      <c r="E32" s="272">
        <v>0.9607</v>
      </c>
      <c r="F32" s="273"/>
      <c r="G32" s="274"/>
      <c r="H32" s="275"/>
      <c r="I32" s="269"/>
      <c r="J32" s="276"/>
      <c r="K32" s="269"/>
      <c r="M32" s="270" t="s">
        <v>159</v>
      </c>
      <c r="O32" s="259"/>
    </row>
    <row r="33" spans="1:80">
      <c r="A33" s="277"/>
      <c r="B33" s="278" t="s">
        <v>104</v>
      </c>
      <c r="C33" s="279" t="s">
        <v>144</v>
      </c>
      <c r="D33" s="280"/>
      <c r="E33" s="281"/>
      <c r="F33" s="282"/>
      <c r="G33" s="283">
        <f>SUM(G24:G32)</f>
        <v>0</v>
      </c>
      <c r="H33" s="284"/>
      <c r="I33" s="285">
        <f>SUM(I24:I32)</f>
        <v>0.53475209499999998</v>
      </c>
      <c r="J33" s="284"/>
      <c r="K33" s="285">
        <f>SUM(K24:K32)</f>
        <v>0</v>
      </c>
      <c r="O33" s="259">
        <v>4</v>
      </c>
      <c r="BA33" s="286">
        <f>SUM(BA24:BA32)</f>
        <v>0</v>
      </c>
      <c r="BB33" s="286">
        <f>SUM(BB24:BB32)</f>
        <v>0</v>
      </c>
      <c r="BC33" s="286">
        <f>SUM(BC24:BC32)</f>
        <v>0</v>
      </c>
      <c r="BD33" s="286">
        <f>SUM(BD24:BD32)</f>
        <v>0</v>
      </c>
      <c r="BE33" s="286">
        <f>SUM(BE24:BE32)</f>
        <v>0</v>
      </c>
    </row>
    <row r="34" spans="1:80">
      <c r="A34" s="249" t="s">
        <v>100</v>
      </c>
      <c r="B34" s="250" t="s">
        <v>160</v>
      </c>
      <c r="C34" s="251" t="s">
        <v>161</v>
      </c>
      <c r="D34" s="252"/>
      <c r="E34" s="253"/>
      <c r="F34" s="253"/>
      <c r="G34" s="254"/>
      <c r="H34" s="255"/>
      <c r="I34" s="256"/>
      <c r="J34" s="257"/>
      <c r="K34" s="258"/>
      <c r="O34" s="259">
        <v>1</v>
      </c>
    </row>
    <row r="35" spans="1:80">
      <c r="A35" s="260">
        <v>19</v>
      </c>
      <c r="B35" s="261" t="s">
        <v>163</v>
      </c>
      <c r="C35" s="262" t="s">
        <v>164</v>
      </c>
      <c r="D35" s="263" t="s">
        <v>116</v>
      </c>
      <c r="E35" s="264">
        <v>0.876</v>
      </c>
      <c r="F35" s="264"/>
      <c r="G35" s="265">
        <f>E35*F35</f>
        <v>0</v>
      </c>
      <c r="H35" s="266">
        <v>2.83209</v>
      </c>
      <c r="I35" s="267">
        <f>E35*H35</f>
        <v>2.48091084</v>
      </c>
      <c r="J35" s="266">
        <v>0</v>
      </c>
      <c r="K35" s="267">
        <f>E35*J35</f>
        <v>0</v>
      </c>
      <c r="O35" s="259">
        <v>2</v>
      </c>
      <c r="AA35" s="232">
        <v>1</v>
      </c>
      <c r="AB35" s="232">
        <v>1</v>
      </c>
      <c r="AC35" s="232">
        <v>1</v>
      </c>
      <c r="AZ35" s="232">
        <v>1</v>
      </c>
      <c r="BA35" s="232">
        <f>IF(AZ35=1,G35,0)</f>
        <v>0</v>
      </c>
      <c r="BB35" s="232">
        <f>IF(AZ35=2,G35,0)</f>
        <v>0</v>
      </c>
      <c r="BC35" s="232">
        <f>IF(AZ35=3,G35,0)</f>
        <v>0</v>
      </c>
      <c r="BD35" s="232">
        <f>IF(AZ35=4,G35,0)</f>
        <v>0</v>
      </c>
      <c r="BE35" s="232">
        <f>IF(AZ35=5,G35,0)</f>
        <v>0</v>
      </c>
      <c r="CA35" s="259">
        <v>1</v>
      </c>
      <c r="CB35" s="259">
        <v>1</v>
      </c>
    </row>
    <row r="36" spans="1:80">
      <c r="A36" s="268"/>
      <c r="B36" s="271"/>
      <c r="C36" s="325" t="s">
        <v>165</v>
      </c>
      <c r="D36" s="326"/>
      <c r="E36" s="272">
        <v>0.876</v>
      </c>
      <c r="F36" s="273"/>
      <c r="G36" s="274"/>
      <c r="H36" s="275"/>
      <c r="I36" s="269"/>
      <c r="J36" s="276"/>
      <c r="K36" s="269"/>
      <c r="M36" s="270" t="s">
        <v>165</v>
      </c>
      <c r="O36" s="259"/>
    </row>
    <row r="37" spans="1:80">
      <c r="A37" s="260">
        <v>20</v>
      </c>
      <c r="B37" s="261" t="s">
        <v>166</v>
      </c>
      <c r="C37" s="262" t="s">
        <v>167</v>
      </c>
      <c r="D37" s="263" t="s">
        <v>113</v>
      </c>
      <c r="E37" s="264">
        <v>4.03</v>
      </c>
      <c r="F37" s="264"/>
      <c r="G37" s="265">
        <f>E37*F37</f>
        <v>0</v>
      </c>
      <c r="H37" s="266">
        <v>1.444E-2</v>
      </c>
      <c r="I37" s="267">
        <f>E37*H37</f>
        <v>5.81932E-2</v>
      </c>
      <c r="J37" s="266">
        <v>0</v>
      </c>
      <c r="K37" s="267">
        <f>E37*J37</f>
        <v>0</v>
      </c>
      <c r="O37" s="259">
        <v>2</v>
      </c>
      <c r="AA37" s="232">
        <v>1</v>
      </c>
      <c r="AB37" s="232">
        <v>1</v>
      </c>
      <c r="AC37" s="232">
        <v>1</v>
      </c>
      <c r="AZ37" s="232">
        <v>1</v>
      </c>
      <c r="BA37" s="232">
        <f>IF(AZ37=1,G37,0)</f>
        <v>0</v>
      </c>
      <c r="BB37" s="232">
        <f>IF(AZ37=2,G37,0)</f>
        <v>0</v>
      </c>
      <c r="BC37" s="232">
        <f>IF(AZ37=3,G37,0)</f>
        <v>0</v>
      </c>
      <c r="BD37" s="232">
        <f>IF(AZ37=4,G37,0)</f>
        <v>0</v>
      </c>
      <c r="BE37" s="232">
        <f>IF(AZ37=5,G37,0)</f>
        <v>0</v>
      </c>
      <c r="CA37" s="259">
        <v>1</v>
      </c>
      <c r="CB37" s="259">
        <v>1</v>
      </c>
    </row>
    <row r="38" spans="1:80">
      <c r="A38" s="268"/>
      <c r="B38" s="271"/>
      <c r="C38" s="325" t="s">
        <v>168</v>
      </c>
      <c r="D38" s="326"/>
      <c r="E38" s="272">
        <v>4.03</v>
      </c>
      <c r="F38" s="273"/>
      <c r="G38" s="274"/>
      <c r="H38" s="275"/>
      <c r="I38" s="269"/>
      <c r="J38" s="276"/>
      <c r="K38" s="269"/>
      <c r="M38" s="270" t="s">
        <v>168</v>
      </c>
      <c r="O38" s="259"/>
    </row>
    <row r="39" spans="1:80">
      <c r="A39" s="260">
        <v>21</v>
      </c>
      <c r="B39" s="261" t="s">
        <v>169</v>
      </c>
      <c r="C39" s="262" t="s">
        <v>170</v>
      </c>
      <c r="D39" s="263" t="s">
        <v>113</v>
      </c>
      <c r="E39" s="264">
        <v>4.03</v>
      </c>
      <c r="F39" s="264"/>
      <c r="G39" s="265">
        <f>E39*F39</f>
        <v>0</v>
      </c>
      <c r="H39" s="266">
        <v>9.7000000000000005E-4</v>
      </c>
      <c r="I39" s="267">
        <f>E39*H39</f>
        <v>3.9091000000000004E-3</v>
      </c>
      <c r="J39" s="266">
        <v>0</v>
      </c>
      <c r="K39" s="267">
        <f>E39*J39</f>
        <v>0</v>
      </c>
      <c r="O39" s="259">
        <v>2</v>
      </c>
      <c r="AA39" s="232">
        <v>1</v>
      </c>
      <c r="AB39" s="232">
        <v>1</v>
      </c>
      <c r="AC39" s="232">
        <v>1</v>
      </c>
      <c r="AZ39" s="232">
        <v>1</v>
      </c>
      <c r="BA39" s="232">
        <f>IF(AZ39=1,G39,0)</f>
        <v>0</v>
      </c>
      <c r="BB39" s="232">
        <f>IF(AZ39=2,G39,0)</f>
        <v>0</v>
      </c>
      <c r="BC39" s="232">
        <f>IF(AZ39=3,G39,0)</f>
        <v>0</v>
      </c>
      <c r="BD39" s="232">
        <f>IF(AZ39=4,G39,0)</f>
        <v>0</v>
      </c>
      <c r="BE39" s="232">
        <f>IF(AZ39=5,G39,0)</f>
        <v>0</v>
      </c>
      <c r="CA39" s="259">
        <v>1</v>
      </c>
      <c r="CB39" s="259">
        <v>1</v>
      </c>
    </row>
    <row r="40" spans="1:80">
      <c r="A40" s="277"/>
      <c r="B40" s="278" t="s">
        <v>104</v>
      </c>
      <c r="C40" s="279" t="s">
        <v>162</v>
      </c>
      <c r="D40" s="280"/>
      <c r="E40" s="281"/>
      <c r="F40" s="282"/>
      <c r="G40" s="283">
        <f>SUM(G34:G39)</f>
        <v>0</v>
      </c>
      <c r="H40" s="284"/>
      <c r="I40" s="285">
        <f>SUM(I34:I39)</f>
        <v>2.5430131399999998</v>
      </c>
      <c r="J40" s="284"/>
      <c r="K40" s="285">
        <f>SUM(K34:K39)</f>
        <v>0</v>
      </c>
      <c r="O40" s="259">
        <v>4</v>
      </c>
      <c r="BA40" s="286">
        <f>SUM(BA34:BA39)</f>
        <v>0</v>
      </c>
      <c r="BB40" s="286">
        <f>SUM(BB34:BB39)</f>
        <v>0</v>
      </c>
      <c r="BC40" s="286">
        <f>SUM(BC34:BC39)</f>
        <v>0</v>
      </c>
      <c r="BD40" s="286">
        <f>SUM(BD34:BD39)</f>
        <v>0</v>
      </c>
      <c r="BE40" s="286">
        <f>SUM(BE34:BE39)</f>
        <v>0</v>
      </c>
    </row>
    <row r="41" spans="1:80">
      <c r="A41" s="249" t="s">
        <v>100</v>
      </c>
      <c r="B41" s="250" t="s">
        <v>171</v>
      </c>
      <c r="C41" s="251" t="s">
        <v>172</v>
      </c>
      <c r="D41" s="252"/>
      <c r="E41" s="253"/>
      <c r="F41" s="253"/>
      <c r="G41" s="254"/>
      <c r="H41" s="255"/>
      <c r="I41" s="256"/>
      <c r="J41" s="257"/>
      <c r="K41" s="258"/>
      <c r="O41" s="259">
        <v>1</v>
      </c>
    </row>
    <row r="42" spans="1:80">
      <c r="A42" s="260">
        <v>22</v>
      </c>
      <c r="B42" s="261" t="s">
        <v>174</v>
      </c>
      <c r="C42" s="262" t="s">
        <v>175</v>
      </c>
      <c r="D42" s="263" t="s">
        <v>113</v>
      </c>
      <c r="E42" s="264">
        <v>182</v>
      </c>
      <c r="F42" s="264"/>
      <c r="G42" s="265">
        <f>E42*F42</f>
        <v>0</v>
      </c>
      <c r="H42" s="266">
        <v>0.40079999999999999</v>
      </c>
      <c r="I42" s="267">
        <f>E42*H42</f>
        <v>72.945599999999999</v>
      </c>
      <c r="J42" s="266">
        <v>0</v>
      </c>
      <c r="K42" s="267">
        <f>E42*J42</f>
        <v>0</v>
      </c>
      <c r="O42" s="259">
        <v>2</v>
      </c>
      <c r="AA42" s="232">
        <v>1</v>
      </c>
      <c r="AB42" s="232">
        <v>1</v>
      </c>
      <c r="AC42" s="232">
        <v>1</v>
      </c>
      <c r="AZ42" s="232">
        <v>1</v>
      </c>
      <c r="BA42" s="232">
        <f>IF(AZ42=1,G42,0)</f>
        <v>0</v>
      </c>
      <c r="BB42" s="232">
        <f>IF(AZ42=2,G42,0)</f>
        <v>0</v>
      </c>
      <c r="BC42" s="232">
        <f>IF(AZ42=3,G42,0)</f>
        <v>0</v>
      </c>
      <c r="BD42" s="232">
        <f>IF(AZ42=4,G42,0)</f>
        <v>0</v>
      </c>
      <c r="BE42" s="232">
        <f>IF(AZ42=5,G42,0)</f>
        <v>0</v>
      </c>
      <c r="CA42" s="259">
        <v>1</v>
      </c>
      <c r="CB42" s="259">
        <v>1</v>
      </c>
    </row>
    <row r="43" spans="1:80">
      <c r="A43" s="260">
        <v>23</v>
      </c>
      <c r="B43" s="261" t="s">
        <v>176</v>
      </c>
      <c r="C43" s="262" t="s">
        <v>177</v>
      </c>
      <c r="D43" s="263" t="s">
        <v>116</v>
      </c>
      <c r="E43" s="264">
        <v>0.9</v>
      </c>
      <c r="F43" s="264"/>
      <c r="G43" s="265">
        <f>E43*F43</f>
        <v>0</v>
      </c>
      <c r="H43" s="266">
        <v>2.5</v>
      </c>
      <c r="I43" s="267">
        <f>E43*H43</f>
        <v>2.25</v>
      </c>
      <c r="J43" s="266">
        <v>0</v>
      </c>
      <c r="K43" s="267">
        <f>E43*J43</f>
        <v>0</v>
      </c>
      <c r="O43" s="259">
        <v>2</v>
      </c>
      <c r="AA43" s="232">
        <v>1</v>
      </c>
      <c r="AB43" s="232">
        <v>1</v>
      </c>
      <c r="AC43" s="232">
        <v>1</v>
      </c>
      <c r="AZ43" s="232">
        <v>1</v>
      </c>
      <c r="BA43" s="232">
        <f>IF(AZ43=1,G43,0)</f>
        <v>0</v>
      </c>
      <c r="BB43" s="232">
        <f>IF(AZ43=2,G43,0)</f>
        <v>0</v>
      </c>
      <c r="BC43" s="232">
        <f>IF(AZ43=3,G43,0)</f>
        <v>0</v>
      </c>
      <c r="BD43" s="232">
        <f>IF(AZ43=4,G43,0)</f>
        <v>0</v>
      </c>
      <c r="BE43" s="232">
        <f>IF(AZ43=5,G43,0)</f>
        <v>0</v>
      </c>
      <c r="CA43" s="259">
        <v>1</v>
      </c>
      <c r="CB43" s="259">
        <v>1</v>
      </c>
    </row>
    <row r="44" spans="1:80">
      <c r="A44" s="268"/>
      <c r="B44" s="271"/>
      <c r="C44" s="325" t="s">
        <v>178</v>
      </c>
      <c r="D44" s="326"/>
      <c r="E44" s="272">
        <v>0.9</v>
      </c>
      <c r="F44" s="273"/>
      <c r="G44" s="274"/>
      <c r="H44" s="275"/>
      <c r="I44" s="269"/>
      <c r="J44" s="276"/>
      <c r="K44" s="269"/>
      <c r="M44" s="270" t="s">
        <v>178</v>
      </c>
      <c r="O44" s="259"/>
    </row>
    <row r="45" spans="1:80">
      <c r="A45" s="260">
        <v>24</v>
      </c>
      <c r="B45" s="261" t="s">
        <v>179</v>
      </c>
      <c r="C45" s="262" t="s">
        <v>180</v>
      </c>
      <c r="D45" s="263" t="s">
        <v>113</v>
      </c>
      <c r="E45" s="264">
        <v>1.5</v>
      </c>
      <c r="F45" s="264"/>
      <c r="G45" s="265">
        <f>E45*F45</f>
        <v>0</v>
      </c>
      <c r="H45" s="266">
        <v>4.4200000000000003E-3</v>
      </c>
      <c r="I45" s="267">
        <f>E45*H45</f>
        <v>6.6300000000000005E-3</v>
      </c>
      <c r="J45" s="266">
        <v>0</v>
      </c>
      <c r="K45" s="267">
        <f>E45*J45</f>
        <v>0</v>
      </c>
      <c r="O45" s="259">
        <v>2</v>
      </c>
      <c r="AA45" s="232">
        <v>1</v>
      </c>
      <c r="AB45" s="232">
        <v>1</v>
      </c>
      <c r="AC45" s="232">
        <v>1</v>
      </c>
      <c r="AZ45" s="232">
        <v>1</v>
      </c>
      <c r="BA45" s="232">
        <f>IF(AZ45=1,G45,0)</f>
        <v>0</v>
      </c>
      <c r="BB45" s="232">
        <f>IF(AZ45=2,G45,0)</f>
        <v>0</v>
      </c>
      <c r="BC45" s="232">
        <f>IF(AZ45=3,G45,0)</f>
        <v>0</v>
      </c>
      <c r="BD45" s="232">
        <f>IF(AZ45=4,G45,0)</f>
        <v>0</v>
      </c>
      <c r="BE45" s="232">
        <f>IF(AZ45=5,G45,0)</f>
        <v>0</v>
      </c>
      <c r="CA45" s="259">
        <v>1</v>
      </c>
      <c r="CB45" s="259">
        <v>1</v>
      </c>
    </row>
    <row r="46" spans="1:80">
      <c r="A46" s="268"/>
      <c r="B46" s="271"/>
      <c r="C46" s="325" t="s">
        <v>181</v>
      </c>
      <c r="D46" s="326"/>
      <c r="E46" s="272">
        <v>1.5</v>
      </c>
      <c r="F46" s="273"/>
      <c r="G46" s="274"/>
      <c r="H46" s="275"/>
      <c r="I46" s="269"/>
      <c r="J46" s="276"/>
      <c r="K46" s="269"/>
      <c r="M46" s="270" t="s">
        <v>181</v>
      </c>
      <c r="O46" s="259"/>
    </row>
    <row r="47" spans="1:80">
      <c r="A47" s="260">
        <v>25</v>
      </c>
      <c r="B47" s="261" t="s">
        <v>182</v>
      </c>
      <c r="C47" s="262" t="s">
        <v>183</v>
      </c>
      <c r="D47" s="263" t="s">
        <v>116</v>
      </c>
      <c r="E47" s="264">
        <v>54.8</v>
      </c>
      <c r="F47" s="264"/>
      <c r="G47" s="265">
        <f>E47*F47</f>
        <v>0</v>
      </c>
      <c r="H47" s="266">
        <v>1.9973700000000001</v>
      </c>
      <c r="I47" s="267">
        <f>E47*H47</f>
        <v>109.455876</v>
      </c>
      <c r="J47" s="266">
        <v>0</v>
      </c>
      <c r="K47" s="267">
        <f>E47*J47</f>
        <v>0</v>
      </c>
      <c r="O47" s="259">
        <v>2</v>
      </c>
      <c r="AA47" s="232">
        <v>1</v>
      </c>
      <c r="AB47" s="232">
        <v>1</v>
      </c>
      <c r="AC47" s="232">
        <v>1</v>
      </c>
      <c r="AZ47" s="232">
        <v>1</v>
      </c>
      <c r="BA47" s="232">
        <f>IF(AZ47=1,G47,0)</f>
        <v>0</v>
      </c>
      <c r="BB47" s="232">
        <f>IF(AZ47=2,G47,0)</f>
        <v>0</v>
      </c>
      <c r="BC47" s="232">
        <f>IF(AZ47=3,G47,0)</f>
        <v>0</v>
      </c>
      <c r="BD47" s="232">
        <f>IF(AZ47=4,G47,0)</f>
        <v>0</v>
      </c>
      <c r="BE47" s="232">
        <f>IF(AZ47=5,G47,0)</f>
        <v>0</v>
      </c>
      <c r="CA47" s="259">
        <v>1</v>
      </c>
      <c r="CB47" s="259">
        <v>1</v>
      </c>
    </row>
    <row r="48" spans="1:80">
      <c r="A48" s="277"/>
      <c r="B48" s="278" t="s">
        <v>104</v>
      </c>
      <c r="C48" s="279" t="s">
        <v>173</v>
      </c>
      <c r="D48" s="280"/>
      <c r="E48" s="281"/>
      <c r="F48" s="282"/>
      <c r="G48" s="283">
        <f>SUM(G41:G47)</f>
        <v>0</v>
      </c>
      <c r="H48" s="284"/>
      <c r="I48" s="285">
        <f>SUM(I41:I47)</f>
        <v>184.658106</v>
      </c>
      <c r="J48" s="284"/>
      <c r="K48" s="285">
        <f>SUM(K41:K47)</f>
        <v>0</v>
      </c>
      <c r="O48" s="259">
        <v>4</v>
      </c>
      <c r="BA48" s="286">
        <f>SUM(BA41:BA47)</f>
        <v>0</v>
      </c>
      <c r="BB48" s="286">
        <f>SUM(BB41:BB47)</f>
        <v>0</v>
      </c>
      <c r="BC48" s="286">
        <f>SUM(BC41:BC47)</f>
        <v>0</v>
      </c>
      <c r="BD48" s="286">
        <f>SUM(BD41:BD47)</f>
        <v>0</v>
      </c>
      <c r="BE48" s="286">
        <f>SUM(BE41:BE47)</f>
        <v>0</v>
      </c>
    </row>
    <row r="49" spans="1:80">
      <c r="A49" s="249" t="s">
        <v>100</v>
      </c>
      <c r="B49" s="250" t="s">
        <v>184</v>
      </c>
      <c r="C49" s="251" t="s">
        <v>185</v>
      </c>
      <c r="D49" s="252"/>
      <c r="E49" s="253"/>
      <c r="F49" s="253"/>
      <c r="G49" s="254"/>
      <c r="H49" s="255"/>
      <c r="I49" s="256"/>
      <c r="J49" s="257"/>
      <c r="K49" s="258"/>
      <c r="O49" s="259">
        <v>1</v>
      </c>
    </row>
    <row r="50" spans="1:80">
      <c r="A50" s="260">
        <v>26</v>
      </c>
      <c r="B50" s="261" t="s">
        <v>187</v>
      </c>
      <c r="C50" s="262" t="s">
        <v>188</v>
      </c>
      <c r="D50" s="263" t="s">
        <v>147</v>
      </c>
      <c r="E50" s="264">
        <v>2.5</v>
      </c>
      <c r="F50" s="264"/>
      <c r="G50" s="265">
        <f>E50*F50</f>
        <v>0</v>
      </c>
      <c r="H50" s="266">
        <v>1.308E-2</v>
      </c>
      <c r="I50" s="267">
        <f>E50*H50</f>
        <v>3.27E-2</v>
      </c>
      <c r="J50" s="266">
        <v>0</v>
      </c>
      <c r="K50" s="267">
        <f>E50*J50</f>
        <v>0</v>
      </c>
      <c r="O50" s="259">
        <v>2</v>
      </c>
      <c r="AA50" s="232">
        <v>1</v>
      </c>
      <c r="AB50" s="232">
        <v>1</v>
      </c>
      <c r="AC50" s="232">
        <v>1</v>
      </c>
      <c r="AZ50" s="232">
        <v>1</v>
      </c>
      <c r="BA50" s="232">
        <f>IF(AZ50=1,G50,0)</f>
        <v>0</v>
      </c>
      <c r="BB50" s="232">
        <f>IF(AZ50=2,G50,0)</f>
        <v>0</v>
      </c>
      <c r="BC50" s="232">
        <f>IF(AZ50=3,G50,0)</f>
        <v>0</v>
      </c>
      <c r="BD50" s="232">
        <f>IF(AZ50=4,G50,0)</f>
        <v>0</v>
      </c>
      <c r="BE50" s="232">
        <f>IF(AZ50=5,G50,0)</f>
        <v>0</v>
      </c>
      <c r="CA50" s="259">
        <v>1</v>
      </c>
      <c r="CB50" s="259">
        <v>1</v>
      </c>
    </row>
    <row r="51" spans="1:80">
      <c r="A51" s="260">
        <v>27</v>
      </c>
      <c r="B51" s="261" t="s">
        <v>189</v>
      </c>
      <c r="C51" s="262" t="s">
        <v>190</v>
      </c>
      <c r="D51" s="263" t="s">
        <v>155</v>
      </c>
      <c r="E51" s="264">
        <v>1</v>
      </c>
      <c r="F51" s="264"/>
      <c r="G51" s="265">
        <f>E51*F51</f>
        <v>0</v>
      </c>
      <c r="H51" s="266">
        <v>0.92</v>
      </c>
      <c r="I51" s="267">
        <f>E51*H51</f>
        <v>0.92</v>
      </c>
      <c r="J51" s="266"/>
      <c r="K51" s="267">
        <f>E51*J51</f>
        <v>0</v>
      </c>
      <c r="O51" s="259">
        <v>2</v>
      </c>
      <c r="AA51" s="232">
        <v>3</v>
      </c>
      <c r="AB51" s="232">
        <v>1</v>
      </c>
      <c r="AC51" s="232">
        <v>59223116</v>
      </c>
      <c r="AZ51" s="232">
        <v>1</v>
      </c>
      <c r="BA51" s="232">
        <f>IF(AZ51=1,G51,0)</f>
        <v>0</v>
      </c>
      <c r="BB51" s="232">
        <f>IF(AZ51=2,G51,0)</f>
        <v>0</v>
      </c>
      <c r="BC51" s="232">
        <f>IF(AZ51=3,G51,0)</f>
        <v>0</v>
      </c>
      <c r="BD51" s="232">
        <f>IF(AZ51=4,G51,0)</f>
        <v>0</v>
      </c>
      <c r="BE51" s="232">
        <f>IF(AZ51=5,G51,0)</f>
        <v>0</v>
      </c>
      <c r="CA51" s="259">
        <v>3</v>
      </c>
      <c r="CB51" s="259">
        <v>1</v>
      </c>
    </row>
    <row r="52" spans="1:80">
      <c r="A52" s="277"/>
      <c r="B52" s="278" t="s">
        <v>104</v>
      </c>
      <c r="C52" s="279" t="s">
        <v>186</v>
      </c>
      <c r="D52" s="280"/>
      <c r="E52" s="281"/>
      <c r="F52" s="282"/>
      <c r="G52" s="283">
        <f>SUM(G49:G51)</f>
        <v>0</v>
      </c>
      <c r="H52" s="284"/>
      <c r="I52" s="285">
        <f>SUM(I49:I51)</f>
        <v>0.95269999999999999</v>
      </c>
      <c r="J52" s="284"/>
      <c r="K52" s="285">
        <f>SUM(K49:K51)</f>
        <v>0</v>
      </c>
      <c r="O52" s="259">
        <v>4</v>
      </c>
      <c r="BA52" s="286">
        <f>SUM(BA49:BA51)</f>
        <v>0</v>
      </c>
      <c r="BB52" s="286">
        <f>SUM(BB49:BB51)</f>
        <v>0</v>
      </c>
      <c r="BC52" s="286">
        <f>SUM(BC49:BC51)</f>
        <v>0</v>
      </c>
      <c r="BD52" s="286">
        <f>SUM(BD49:BD51)</f>
        <v>0</v>
      </c>
      <c r="BE52" s="286">
        <f>SUM(BE49:BE51)</f>
        <v>0</v>
      </c>
    </row>
    <row r="53" spans="1:80">
      <c r="A53" s="249" t="s">
        <v>100</v>
      </c>
      <c r="B53" s="250" t="s">
        <v>191</v>
      </c>
      <c r="C53" s="251" t="s">
        <v>192</v>
      </c>
      <c r="D53" s="252"/>
      <c r="E53" s="253"/>
      <c r="F53" s="253"/>
      <c r="G53" s="254"/>
      <c r="H53" s="255"/>
      <c r="I53" s="256"/>
      <c r="J53" s="257"/>
      <c r="K53" s="258"/>
      <c r="O53" s="259">
        <v>1</v>
      </c>
    </row>
    <row r="54" spans="1:80">
      <c r="A54" s="260">
        <v>28</v>
      </c>
      <c r="B54" s="261" t="s">
        <v>194</v>
      </c>
      <c r="C54" s="262" t="s">
        <v>195</v>
      </c>
      <c r="D54" s="263" t="s">
        <v>196</v>
      </c>
      <c r="E54" s="264">
        <v>188.69397123499999</v>
      </c>
      <c r="F54" s="264"/>
      <c r="G54" s="265">
        <f>E54*F54</f>
        <v>0</v>
      </c>
      <c r="H54" s="266">
        <v>0</v>
      </c>
      <c r="I54" s="267">
        <f>E54*H54</f>
        <v>0</v>
      </c>
      <c r="J54" s="266"/>
      <c r="K54" s="267">
        <f>E54*J54</f>
        <v>0</v>
      </c>
      <c r="O54" s="259">
        <v>2</v>
      </c>
      <c r="AA54" s="232">
        <v>7</v>
      </c>
      <c r="AB54" s="232">
        <v>1</v>
      </c>
      <c r="AC54" s="232">
        <v>2</v>
      </c>
      <c r="AZ54" s="232">
        <v>1</v>
      </c>
      <c r="BA54" s="232">
        <f>IF(AZ54=1,G54,0)</f>
        <v>0</v>
      </c>
      <c r="BB54" s="232">
        <f>IF(AZ54=2,G54,0)</f>
        <v>0</v>
      </c>
      <c r="BC54" s="232">
        <f>IF(AZ54=3,G54,0)</f>
        <v>0</v>
      </c>
      <c r="BD54" s="232">
        <f>IF(AZ54=4,G54,0)</f>
        <v>0</v>
      </c>
      <c r="BE54" s="232">
        <f>IF(AZ54=5,G54,0)</f>
        <v>0</v>
      </c>
      <c r="CA54" s="259">
        <v>7</v>
      </c>
      <c r="CB54" s="259">
        <v>1</v>
      </c>
    </row>
    <row r="55" spans="1:80">
      <c r="A55" s="277"/>
      <c r="B55" s="278" t="s">
        <v>104</v>
      </c>
      <c r="C55" s="279" t="s">
        <v>193</v>
      </c>
      <c r="D55" s="280"/>
      <c r="E55" s="281"/>
      <c r="F55" s="282"/>
      <c r="G55" s="283">
        <f>SUM(G53:G54)</f>
        <v>0</v>
      </c>
      <c r="H55" s="284"/>
      <c r="I55" s="285">
        <f>SUM(I53:I54)</f>
        <v>0</v>
      </c>
      <c r="J55" s="284"/>
      <c r="K55" s="285">
        <f>SUM(K53:K54)</f>
        <v>0</v>
      </c>
      <c r="O55" s="259">
        <v>4</v>
      </c>
      <c r="BA55" s="286">
        <f>SUM(BA53:BA54)</f>
        <v>0</v>
      </c>
      <c r="BB55" s="286">
        <f>SUM(BB53:BB54)</f>
        <v>0</v>
      </c>
      <c r="BC55" s="286">
        <f>SUM(BC53:BC54)</f>
        <v>0</v>
      </c>
      <c r="BD55" s="286">
        <f>SUM(BD53:BD54)</f>
        <v>0</v>
      </c>
      <c r="BE55" s="286">
        <f>SUM(BE53:BE54)</f>
        <v>0</v>
      </c>
    </row>
    <row r="56" spans="1:80">
      <c r="A56" s="249" t="s">
        <v>100</v>
      </c>
      <c r="B56" s="250" t="s">
        <v>197</v>
      </c>
      <c r="C56" s="251" t="s">
        <v>198</v>
      </c>
      <c r="D56" s="252"/>
      <c r="E56" s="253"/>
      <c r="F56" s="253"/>
      <c r="G56" s="254"/>
      <c r="H56" s="255"/>
      <c r="I56" s="256"/>
      <c r="J56" s="257"/>
      <c r="K56" s="258"/>
      <c r="O56" s="259">
        <v>1</v>
      </c>
    </row>
    <row r="57" spans="1:80">
      <c r="A57" s="260">
        <v>29</v>
      </c>
      <c r="B57" s="261" t="s">
        <v>200</v>
      </c>
      <c r="C57" s="262" t="s">
        <v>201</v>
      </c>
      <c r="D57" s="263" t="s">
        <v>141</v>
      </c>
      <c r="E57" s="264">
        <v>64.5</v>
      </c>
      <c r="F57" s="264"/>
      <c r="G57" s="265">
        <f>E57*F57</f>
        <v>0</v>
      </c>
      <c r="H57" s="266">
        <v>5.0000000000000002E-5</v>
      </c>
      <c r="I57" s="267">
        <f>E57*H57</f>
        <v>3.225E-3</v>
      </c>
      <c r="J57" s="266">
        <v>0</v>
      </c>
      <c r="K57" s="267">
        <f>E57*J57</f>
        <v>0</v>
      </c>
      <c r="O57" s="259">
        <v>2</v>
      </c>
      <c r="AA57" s="232">
        <v>1</v>
      </c>
      <c r="AB57" s="232">
        <v>7</v>
      </c>
      <c r="AC57" s="232">
        <v>7</v>
      </c>
      <c r="AZ57" s="232">
        <v>2</v>
      </c>
      <c r="BA57" s="232">
        <f>IF(AZ57=1,G57,0)</f>
        <v>0</v>
      </c>
      <c r="BB57" s="232">
        <f>IF(AZ57=2,G57,0)</f>
        <v>0</v>
      </c>
      <c r="BC57" s="232">
        <f>IF(AZ57=3,G57,0)</f>
        <v>0</v>
      </c>
      <c r="BD57" s="232">
        <f>IF(AZ57=4,G57,0)</f>
        <v>0</v>
      </c>
      <c r="BE57" s="232">
        <f>IF(AZ57=5,G57,0)</f>
        <v>0</v>
      </c>
      <c r="CA57" s="259">
        <v>1</v>
      </c>
      <c r="CB57" s="259">
        <v>7</v>
      </c>
    </row>
    <row r="58" spans="1:80">
      <c r="A58" s="260">
        <v>30</v>
      </c>
      <c r="B58" s="261" t="s">
        <v>202</v>
      </c>
      <c r="C58" s="262" t="s">
        <v>203</v>
      </c>
      <c r="D58" s="263" t="s">
        <v>141</v>
      </c>
      <c r="E58" s="264">
        <v>64.5</v>
      </c>
      <c r="F58" s="264"/>
      <c r="G58" s="265">
        <f>E58*F58</f>
        <v>0</v>
      </c>
      <c r="H58" s="266">
        <v>1E-3</v>
      </c>
      <c r="I58" s="267">
        <f>E58*H58</f>
        <v>6.4500000000000002E-2</v>
      </c>
      <c r="J58" s="266"/>
      <c r="K58" s="267">
        <f>E58*J58</f>
        <v>0</v>
      </c>
      <c r="O58" s="259">
        <v>2</v>
      </c>
      <c r="AA58" s="232">
        <v>3</v>
      </c>
      <c r="AB58" s="232">
        <v>7</v>
      </c>
      <c r="AC58" s="232" t="s">
        <v>202</v>
      </c>
      <c r="AZ58" s="232">
        <v>2</v>
      </c>
      <c r="BA58" s="232">
        <f>IF(AZ58=1,G58,0)</f>
        <v>0</v>
      </c>
      <c r="BB58" s="232">
        <f>IF(AZ58=2,G58,0)</f>
        <v>0</v>
      </c>
      <c r="BC58" s="232">
        <f>IF(AZ58=3,G58,0)</f>
        <v>0</v>
      </c>
      <c r="BD58" s="232">
        <f>IF(AZ58=4,G58,0)</f>
        <v>0</v>
      </c>
      <c r="BE58" s="232">
        <f>IF(AZ58=5,G58,0)</f>
        <v>0</v>
      </c>
      <c r="CA58" s="259">
        <v>3</v>
      </c>
      <c r="CB58" s="259">
        <v>7</v>
      </c>
    </row>
    <row r="59" spans="1:80">
      <c r="A59" s="277"/>
      <c r="B59" s="278" t="s">
        <v>104</v>
      </c>
      <c r="C59" s="279" t="s">
        <v>199</v>
      </c>
      <c r="D59" s="280"/>
      <c r="E59" s="281"/>
      <c r="F59" s="282"/>
      <c r="G59" s="283">
        <f>SUM(G56:G58)</f>
        <v>0</v>
      </c>
      <c r="H59" s="284"/>
      <c r="I59" s="285">
        <f>SUM(I56:I58)</f>
        <v>6.7725000000000007E-2</v>
      </c>
      <c r="J59" s="284"/>
      <c r="K59" s="285">
        <f>SUM(K56:K58)</f>
        <v>0</v>
      </c>
      <c r="O59" s="259">
        <v>4</v>
      </c>
      <c r="BA59" s="286">
        <f>SUM(BA56:BA58)</f>
        <v>0</v>
      </c>
      <c r="BB59" s="286">
        <f>SUM(BB56:BB58)</f>
        <v>0</v>
      </c>
      <c r="BC59" s="286">
        <f>SUM(BC56:BC58)</f>
        <v>0</v>
      </c>
      <c r="BD59" s="286">
        <f>SUM(BD56:BD58)</f>
        <v>0</v>
      </c>
      <c r="BE59" s="286">
        <f>SUM(BE56:BE58)</f>
        <v>0</v>
      </c>
    </row>
    <row r="60" spans="1:80">
      <c r="E60" s="232"/>
    </row>
    <row r="61" spans="1:80">
      <c r="E61" s="232"/>
    </row>
    <row r="62" spans="1:80">
      <c r="E62" s="232"/>
    </row>
    <row r="63" spans="1:80">
      <c r="E63" s="232"/>
    </row>
    <row r="64" spans="1:80">
      <c r="E64" s="232"/>
    </row>
    <row r="65" spans="5:5">
      <c r="E65" s="232"/>
    </row>
    <row r="66" spans="5:5">
      <c r="E66" s="232"/>
    </row>
    <row r="67" spans="5:5">
      <c r="E67" s="232"/>
    </row>
    <row r="68" spans="5:5">
      <c r="E68" s="232"/>
    </row>
    <row r="69" spans="5:5">
      <c r="E69" s="232"/>
    </row>
    <row r="70" spans="5:5">
      <c r="E70" s="232"/>
    </row>
    <row r="71" spans="5:5">
      <c r="E71" s="232"/>
    </row>
    <row r="72" spans="5:5">
      <c r="E72" s="232"/>
    </row>
    <row r="73" spans="5:5">
      <c r="E73" s="232"/>
    </row>
    <row r="74" spans="5:5">
      <c r="E74" s="232"/>
    </row>
    <row r="75" spans="5:5">
      <c r="E75" s="232"/>
    </row>
    <row r="76" spans="5:5">
      <c r="E76" s="232"/>
    </row>
    <row r="77" spans="5:5">
      <c r="E77" s="232"/>
    </row>
    <row r="78" spans="5:5">
      <c r="E78" s="232"/>
    </row>
    <row r="79" spans="5:5">
      <c r="E79" s="232"/>
    </row>
    <row r="80" spans="5:5">
      <c r="E80" s="232"/>
    </row>
    <row r="81" spans="1:7">
      <c r="E81" s="232"/>
    </row>
    <row r="82" spans="1:7">
      <c r="E82" s="232"/>
    </row>
    <row r="83" spans="1:7">
      <c r="A83" s="276"/>
      <c r="B83" s="276"/>
      <c r="C83" s="276"/>
      <c r="D83" s="276"/>
      <c r="E83" s="276"/>
      <c r="F83" s="276"/>
      <c r="G83" s="276"/>
    </row>
    <row r="84" spans="1:7">
      <c r="A84" s="276"/>
      <c r="B84" s="276"/>
      <c r="C84" s="276"/>
      <c r="D84" s="276"/>
      <c r="E84" s="276"/>
      <c r="F84" s="276"/>
      <c r="G84" s="276"/>
    </row>
    <row r="85" spans="1:7">
      <c r="A85" s="276"/>
      <c r="B85" s="276"/>
      <c r="C85" s="276"/>
      <c r="D85" s="276"/>
      <c r="E85" s="276"/>
      <c r="F85" s="276"/>
      <c r="G85" s="276"/>
    </row>
    <row r="86" spans="1:7">
      <c r="A86" s="276"/>
      <c r="B86" s="276"/>
      <c r="C86" s="276"/>
      <c r="D86" s="276"/>
      <c r="E86" s="276"/>
      <c r="F86" s="276"/>
      <c r="G86" s="276"/>
    </row>
    <row r="87" spans="1:7">
      <c r="E87" s="232"/>
    </row>
    <row r="88" spans="1:7">
      <c r="E88" s="232"/>
    </row>
    <row r="89" spans="1:7">
      <c r="E89" s="232"/>
    </row>
    <row r="90" spans="1:7">
      <c r="E90" s="232"/>
    </row>
    <row r="91" spans="1:7">
      <c r="E91" s="232"/>
    </row>
    <row r="92" spans="1:7">
      <c r="E92" s="232"/>
    </row>
    <row r="93" spans="1:7">
      <c r="E93" s="232"/>
    </row>
    <row r="94" spans="1:7">
      <c r="E94" s="232"/>
    </row>
    <row r="95" spans="1:7">
      <c r="E95" s="232"/>
    </row>
    <row r="96" spans="1:7">
      <c r="E96" s="232"/>
    </row>
    <row r="97" spans="5:5">
      <c r="E97" s="232"/>
    </row>
    <row r="98" spans="5:5">
      <c r="E98" s="232"/>
    </row>
    <row r="99" spans="5:5">
      <c r="E99" s="232"/>
    </row>
    <row r="100" spans="5:5">
      <c r="E100" s="232"/>
    </row>
    <row r="101" spans="5:5">
      <c r="E101" s="232"/>
    </row>
    <row r="102" spans="5:5">
      <c r="E102" s="232"/>
    </row>
    <row r="103" spans="5:5">
      <c r="E103" s="232"/>
    </row>
    <row r="104" spans="5:5">
      <c r="E104" s="232"/>
    </row>
    <row r="105" spans="5:5">
      <c r="E105" s="232"/>
    </row>
    <row r="106" spans="5:5">
      <c r="E106" s="232"/>
    </row>
    <row r="107" spans="5:5">
      <c r="E107" s="232"/>
    </row>
    <row r="108" spans="5:5">
      <c r="E108" s="232"/>
    </row>
    <row r="109" spans="5:5">
      <c r="E109" s="232"/>
    </row>
    <row r="110" spans="5:5">
      <c r="E110" s="232"/>
    </row>
    <row r="111" spans="5:5">
      <c r="E111" s="232"/>
    </row>
    <row r="112" spans="5:5">
      <c r="E112" s="232"/>
    </row>
    <row r="113" spans="1:7">
      <c r="E113" s="232"/>
    </row>
    <row r="114" spans="1:7">
      <c r="E114" s="232"/>
    </row>
    <row r="115" spans="1:7">
      <c r="E115" s="232"/>
    </row>
    <row r="116" spans="1:7">
      <c r="E116" s="232"/>
    </row>
    <row r="117" spans="1:7">
      <c r="E117" s="232"/>
    </row>
    <row r="118" spans="1:7">
      <c r="A118" s="287"/>
      <c r="B118" s="287"/>
    </row>
    <row r="119" spans="1:7">
      <c r="A119" s="276"/>
      <c r="B119" s="276"/>
      <c r="C119" s="288"/>
      <c r="D119" s="288"/>
      <c r="E119" s="289"/>
      <c r="F119" s="288"/>
      <c r="G119" s="290"/>
    </row>
    <row r="120" spans="1:7">
      <c r="A120" s="291"/>
      <c r="B120" s="291"/>
      <c r="C120" s="276"/>
      <c r="D120" s="276"/>
      <c r="E120" s="292"/>
      <c r="F120" s="276"/>
      <c r="G120" s="276"/>
    </row>
    <row r="121" spans="1:7">
      <c r="A121" s="276"/>
      <c r="B121" s="276"/>
      <c r="C121" s="276"/>
      <c r="D121" s="276"/>
      <c r="E121" s="292"/>
      <c r="F121" s="276"/>
      <c r="G121" s="276"/>
    </row>
    <row r="122" spans="1:7">
      <c r="A122" s="276"/>
      <c r="B122" s="276"/>
      <c r="C122" s="276"/>
      <c r="D122" s="276"/>
      <c r="E122" s="292"/>
      <c r="F122" s="276"/>
      <c r="G122" s="276"/>
    </row>
    <row r="123" spans="1:7">
      <c r="A123" s="276"/>
      <c r="B123" s="276"/>
      <c r="C123" s="276"/>
      <c r="D123" s="276"/>
      <c r="E123" s="292"/>
      <c r="F123" s="276"/>
      <c r="G123" s="276"/>
    </row>
    <row r="124" spans="1:7">
      <c r="A124" s="276"/>
      <c r="B124" s="276"/>
      <c r="C124" s="276"/>
      <c r="D124" s="276"/>
      <c r="E124" s="292"/>
      <c r="F124" s="276"/>
      <c r="G124" s="276"/>
    </row>
    <row r="125" spans="1:7">
      <c r="A125" s="276"/>
      <c r="B125" s="276"/>
      <c r="C125" s="276"/>
      <c r="D125" s="276"/>
      <c r="E125" s="292"/>
      <c r="F125" s="276"/>
      <c r="G125" s="276"/>
    </row>
    <row r="126" spans="1:7">
      <c r="A126" s="276"/>
      <c r="B126" s="276"/>
      <c r="C126" s="276"/>
      <c r="D126" s="276"/>
      <c r="E126" s="292"/>
      <c r="F126" s="276"/>
      <c r="G126" s="276"/>
    </row>
    <row r="127" spans="1:7">
      <c r="A127" s="276"/>
      <c r="B127" s="276"/>
      <c r="C127" s="276"/>
      <c r="D127" s="276"/>
      <c r="E127" s="292"/>
      <c r="F127" s="276"/>
      <c r="G127" s="276"/>
    </row>
    <row r="128" spans="1:7">
      <c r="A128" s="276"/>
      <c r="B128" s="276"/>
      <c r="C128" s="276"/>
      <c r="D128" s="276"/>
      <c r="E128" s="292"/>
      <c r="F128" s="276"/>
      <c r="G128" s="276"/>
    </row>
    <row r="129" spans="1:7">
      <c r="A129" s="276"/>
      <c r="B129" s="276"/>
      <c r="C129" s="276"/>
      <c r="D129" s="276"/>
      <c r="E129" s="292"/>
      <c r="F129" s="276"/>
      <c r="G129" s="276"/>
    </row>
    <row r="130" spans="1:7">
      <c r="A130" s="276"/>
      <c r="B130" s="276"/>
      <c r="C130" s="276"/>
      <c r="D130" s="276"/>
      <c r="E130" s="292"/>
      <c r="F130" s="276"/>
      <c r="G130" s="276"/>
    </row>
    <row r="131" spans="1:7">
      <c r="A131" s="276"/>
      <c r="B131" s="276"/>
      <c r="C131" s="276"/>
      <c r="D131" s="276"/>
      <c r="E131" s="292"/>
      <c r="F131" s="276"/>
      <c r="G131" s="276"/>
    </row>
    <row r="132" spans="1:7">
      <c r="A132" s="276"/>
      <c r="B132" s="276"/>
      <c r="C132" s="276"/>
      <c r="D132" s="276"/>
      <c r="E132" s="292"/>
      <c r="F132" s="276"/>
      <c r="G132" s="276"/>
    </row>
  </sheetData>
  <mergeCells count="13">
    <mergeCell ref="C36:D36"/>
    <mergeCell ref="C38:D38"/>
    <mergeCell ref="C44:D44"/>
    <mergeCell ref="C46:D46"/>
    <mergeCell ref="C28:D28"/>
    <mergeCell ref="C30:D30"/>
    <mergeCell ref="C32:D32"/>
    <mergeCell ref="C18:D18"/>
    <mergeCell ref="A1:G1"/>
    <mergeCell ref="A3:B3"/>
    <mergeCell ref="A4:B4"/>
    <mergeCell ref="E4:G4"/>
    <mergeCell ref="C13:D13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22"/>
  <dimension ref="A1:BE51"/>
  <sheetViews>
    <sheetView zoomScaleNormal="100" workbookViewId="0">
      <selection activeCell="F34" sqref="F34:G34"/>
    </sheetView>
  </sheetViews>
  <sheetFormatPr defaultRowHeight="12.75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>
      <c r="A1" s="93" t="s">
        <v>33</v>
      </c>
      <c r="B1" s="94"/>
      <c r="C1" s="94"/>
      <c r="D1" s="94"/>
      <c r="E1" s="94"/>
      <c r="F1" s="94"/>
      <c r="G1" s="94"/>
    </row>
    <row r="2" spans="1:57" ht="12.75" customHeight="1">
      <c r="A2" s="95" t="s">
        <v>34</v>
      </c>
      <c r="B2" s="96"/>
      <c r="C2" s="97" t="s">
        <v>109</v>
      </c>
      <c r="D2" s="97" t="s">
        <v>109</v>
      </c>
      <c r="E2" s="98"/>
      <c r="F2" s="99" t="s">
        <v>35</v>
      </c>
      <c r="G2" s="100"/>
    </row>
    <row r="3" spans="1:57" ht="3" hidden="1" customHeight="1">
      <c r="A3" s="101"/>
      <c r="B3" s="102"/>
      <c r="C3" s="103"/>
      <c r="D3" s="103"/>
      <c r="E3" s="104"/>
      <c r="F3" s="105"/>
      <c r="G3" s="106"/>
    </row>
    <row r="4" spans="1:57" ht="12" customHeight="1">
      <c r="A4" s="107" t="s">
        <v>36</v>
      </c>
      <c r="B4" s="102"/>
      <c r="C4" s="103"/>
      <c r="D4" s="103"/>
      <c r="E4" s="104"/>
      <c r="F4" s="105" t="s">
        <v>37</v>
      </c>
      <c r="G4" s="108"/>
    </row>
    <row r="5" spans="1:57" ht="12.95" customHeight="1">
      <c r="A5" s="109" t="s">
        <v>212</v>
      </c>
      <c r="B5" s="110"/>
      <c r="C5" s="111" t="s">
        <v>213</v>
      </c>
      <c r="D5" s="112"/>
      <c r="E5" s="110"/>
      <c r="F5" s="105" t="s">
        <v>38</v>
      </c>
      <c r="G5" s="106"/>
    </row>
    <row r="6" spans="1:57" ht="12.95" customHeight="1">
      <c r="A6" s="107" t="s">
        <v>39</v>
      </c>
      <c r="B6" s="102"/>
      <c r="C6" s="103"/>
      <c r="D6" s="103"/>
      <c r="E6" s="104"/>
      <c r="F6" s="113" t="s">
        <v>40</v>
      </c>
      <c r="G6" s="114">
        <v>0</v>
      </c>
      <c r="O6" s="115"/>
    </row>
    <row r="7" spans="1:57" ht="12.95" customHeight="1">
      <c r="A7" s="116" t="s">
        <v>105</v>
      </c>
      <c r="B7" s="117"/>
      <c r="C7" s="118" t="s">
        <v>272</v>
      </c>
      <c r="D7" s="119"/>
      <c r="E7" s="119"/>
      <c r="F7" s="120" t="s">
        <v>41</v>
      </c>
      <c r="G7" s="114">
        <f>IF(G6=0,,ROUND((F30+F32)/G6,1))</f>
        <v>0</v>
      </c>
    </row>
    <row r="8" spans="1:57">
      <c r="A8" s="121" t="s">
        <v>42</v>
      </c>
      <c r="B8" s="105"/>
      <c r="C8" s="307"/>
      <c r="D8" s="307"/>
      <c r="E8" s="308"/>
      <c r="F8" s="122" t="s">
        <v>43</v>
      </c>
      <c r="G8" s="123"/>
      <c r="H8" s="124"/>
      <c r="I8" s="125"/>
    </row>
    <row r="9" spans="1:57">
      <c r="A9" s="121" t="s">
        <v>44</v>
      </c>
      <c r="B9" s="105"/>
      <c r="C9" s="307"/>
      <c r="D9" s="307"/>
      <c r="E9" s="308"/>
      <c r="F9" s="105"/>
      <c r="G9" s="126"/>
      <c r="H9" s="127"/>
    </row>
    <row r="10" spans="1:57">
      <c r="A10" s="121" t="s">
        <v>45</v>
      </c>
      <c r="B10" s="105"/>
      <c r="C10" s="307"/>
      <c r="D10" s="307"/>
      <c r="E10" s="307"/>
      <c r="F10" s="128"/>
      <c r="G10" s="129"/>
      <c r="H10" s="130"/>
    </row>
    <row r="11" spans="1:57" ht="13.5" customHeight="1">
      <c r="A11" s="121" t="s">
        <v>46</v>
      </c>
      <c r="B11" s="105"/>
      <c r="C11" s="307"/>
      <c r="D11" s="307"/>
      <c r="E11" s="307"/>
      <c r="F11" s="131" t="s">
        <v>47</v>
      </c>
      <c r="G11" s="132"/>
      <c r="H11" s="127"/>
      <c r="BA11" s="133"/>
      <c r="BB11" s="133"/>
      <c r="BC11" s="133"/>
      <c r="BD11" s="133"/>
      <c r="BE11" s="133"/>
    </row>
    <row r="12" spans="1:57" ht="12.75" customHeight="1">
      <c r="A12" s="134" t="s">
        <v>48</v>
      </c>
      <c r="B12" s="102"/>
      <c r="C12" s="309"/>
      <c r="D12" s="309"/>
      <c r="E12" s="309"/>
      <c r="F12" s="135" t="s">
        <v>49</v>
      </c>
      <c r="G12" s="136"/>
      <c r="H12" s="127"/>
    </row>
    <row r="13" spans="1:57" ht="28.5" customHeight="1" thickBot="1">
      <c r="A13" s="137" t="s">
        <v>50</v>
      </c>
      <c r="B13" s="138"/>
      <c r="C13" s="138"/>
      <c r="D13" s="138"/>
      <c r="E13" s="139"/>
      <c r="F13" s="139"/>
      <c r="G13" s="140"/>
      <c r="H13" s="127"/>
    </row>
    <row r="14" spans="1:57" ht="17.25" customHeight="1" thickBot="1">
      <c r="A14" s="141" t="s">
        <v>51</v>
      </c>
      <c r="B14" s="142"/>
      <c r="C14" s="143"/>
      <c r="D14" s="144" t="s">
        <v>52</v>
      </c>
      <c r="E14" s="145"/>
      <c r="F14" s="145"/>
      <c r="G14" s="143"/>
    </row>
    <row r="15" spans="1:57" ht="15.95" customHeight="1">
      <c r="A15" s="146"/>
      <c r="B15" s="147" t="s">
        <v>53</v>
      </c>
      <c r="C15" s="148">
        <f>'0002  Rek'!E14</f>
        <v>0</v>
      </c>
      <c r="D15" s="149" t="str">
        <f>'0002  Rek'!A19</f>
        <v>Ztížené výrobní podmínky</v>
      </c>
      <c r="E15" s="150"/>
      <c r="F15" s="151"/>
      <c r="G15" s="148">
        <f>'0002  Rek'!I19</f>
        <v>0</v>
      </c>
    </row>
    <row r="16" spans="1:57" ht="15.95" customHeight="1">
      <c r="A16" s="146" t="s">
        <v>54</v>
      </c>
      <c r="B16" s="147" t="s">
        <v>55</v>
      </c>
      <c r="C16" s="148">
        <f>'0002  Rek'!F14</f>
        <v>0</v>
      </c>
      <c r="D16" s="101" t="str">
        <f>'0002  Rek'!A20</f>
        <v>Oborová přirážka</v>
      </c>
      <c r="E16" s="152"/>
      <c r="F16" s="153"/>
      <c r="G16" s="148">
        <f>'0002  Rek'!I20</f>
        <v>0</v>
      </c>
    </row>
    <row r="17" spans="1:7" ht="15.95" customHeight="1">
      <c r="A17" s="146" t="s">
        <v>56</v>
      </c>
      <c r="B17" s="147" t="s">
        <v>57</v>
      </c>
      <c r="C17" s="148">
        <f>'0002  Rek'!H14</f>
        <v>0</v>
      </c>
      <c r="D17" s="101" t="str">
        <f>'0002  Rek'!A21</f>
        <v>Přesun stavebních kapacit</v>
      </c>
      <c r="E17" s="152"/>
      <c r="F17" s="153"/>
      <c r="G17" s="148">
        <f>'0002  Rek'!I21</f>
        <v>0</v>
      </c>
    </row>
    <row r="18" spans="1:7" ht="15.95" customHeight="1">
      <c r="A18" s="154" t="s">
        <v>58</v>
      </c>
      <c r="B18" s="155" t="s">
        <v>59</v>
      </c>
      <c r="C18" s="148">
        <f>'0002  Rek'!G14</f>
        <v>0</v>
      </c>
      <c r="D18" s="101" t="str">
        <f>'0002  Rek'!A22</f>
        <v>Mimostaveništní doprava</v>
      </c>
      <c r="E18" s="152"/>
      <c r="F18" s="153"/>
      <c r="G18" s="148">
        <f>'0002  Rek'!I22</f>
        <v>0</v>
      </c>
    </row>
    <row r="19" spans="1:7" ht="15.95" customHeight="1">
      <c r="A19" s="156" t="s">
        <v>60</v>
      </c>
      <c r="B19" s="147"/>
      <c r="C19" s="148">
        <f>SUM(C15:C18)</f>
        <v>0</v>
      </c>
      <c r="D19" s="101" t="str">
        <f>'0002  Rek'!A23</f>
        <v>Zařízení staveniště</v>
      </c>
      <c r="E19" s="152"/>
      <c r="F19" s="153"/>
      <c r="G19" s="148">
        <f>'0002  Rek'!I23</f>
        <v>0</v>
      </c>
    </row>
    <row r="20" spans="1:7" ht="15.95" customHeight="1">
      <c r="A20" s="156"/>
      <c r="B20" s="147"/>
      <c r="C20" s="148"/>
      <c r="D20" s="101" t="str">
        <f>'0002  Rek'!A24</f>
        <v>Provoz investora</v>
      </c>
      <c r="E20" s="152"/>
      <c r="F20" s="153"/>
      <c r="G20" s="148">
        <f>'0002  Rek'!I24</f>
        <v>0</v>
      </c>
    </row>
    <row r="21" spans="1:7" ht="15.95" customHeight="1">
      <c r="A21" s="156" t="s">
        <v>30</v>
      </c>
      <c r="B21" s="147"/>
      <c r="C21" s="148">
        <f>'0002  Rek'!I14</f>
        <v>0</v>
      </c>
      <c r="D21" s="101" t="str">
        <f>'0002  Rek'!A25</f>
        <v>Kompletační činnost (IČD)</v>
      </c>
      <c r="E21" s="152"/>
      <c r="F21" s="153"/>
      <c r="G21" s="148">
        <f>'0002  Rek'!I25</f>
        <v>0</v>
      </c>
    </row>
    <row r="22" spans="1:7" ht="15.95" customHeight="1">
      <c r="A22" s="157" t="s">
        <v>61</v>
      </c>
      <c r="B22" s="127"/>
      <c r="C22" s="148">
        <f>C19+C21</f>
        <v>0</v>
      </c>
      <c r="D22" s="101" t="s">
        <v>62</v>
      </c>
      <c r="E22" s="152"/>
      <c r="F22" s="153"/>
      <c r="G22" s="148">
        <f>G23-SUM(G15:G21)</f>
        <v>0</v>
      </c>
    </row>
    <row r="23" spans="1:7" ht="15.95" customHeight="1" thickBot="1">
      <c r="A23" s="305" t="s">
        <v>63</v>
      </c>
      <c r="B23" s="306"/>
      <c r="C23" s="158">
        <f>C22+G23</f>
        <v>0</v>
      </c>
      <c r="D23" s="159" t="s">
        <v>64</v>
      </c>
      <c r="E23" s="160"/>
      <c r="F23" s="161"/>
      <c r="G23" s="148">
        <f>'0002  Rek'!H27</f>
        <v>0</v>
      </c>
    </row>
    <row r="24" spans="1:7">
      <c r="A24" s="162" t="s">
        <v>65</v>
      </c>
      <c r="B24" s="163"/>
      <c r="C24" s="164"/>
      <c r="D24" s="163" t="s">
        <v>66</v>
      </c>
      <c r="E24" s="163"/>
      <c r="F24" s="165" t="s">
        <v>67</v>
      </c>
      <c r="G24" s="166"/>
    </row>
    <row r="25" spans="1:7">
      <c r="A25" s="157" t="s">
        <v>68</v>
      </c>
      <c r="B25" s="127"/>
      <c r="C25" s="167"/>
      <c r="D25" s="127" t="s">
        <v>68</v>
      </c>
      <c r="F25" s="168" t="s">
        <v>68</v>
      </c>
      <c r="G25" s="169"/>
    </row>
    <row r="26" spans="1:7" ht="37.5" customHeight="1">
      <c r="A26" s="157" t="s">
        <v>69</v>
      </c>
      <c r="B26" s="170"/>
      <c r="C26" s="167"/>
      <c r="D26" s="127" t="s">
        <v>69</v>
      </c>
      <c r="F26" s="168" t="s">
        <v>69</v>
      </c>
      <c r="G26" s="169"/>
    </row>
    <row r="27" spans="1:7">
      <c r="A27" s="157"/>
      <c r="B27" s="171"/>
      <c r="C27" s="167"/>
      <c r="D27" s="127"/>
      <c r="F27" s="168"/>
      <c r="G27" s="169"/>
    </row>
    <row r="28" spans="1:7">
      <c r="A28" s="157" t="s">
        <v>70</v>
      </c>
      <c r="B28" s="127"/>
      <c r="C28" s="167"/>
      <c r="D28" s="168" t="s">
        <v>71</v>
      </c>
      <c r="E28" s="167"/>
      <c r="F28" s="172" t="s">
        <v>71</v>
      </c>
      <c r="G28" s="169"/>
    </row>
    <row r="29" spans="1:7" ht="69" customHeight="1">
      <c r="A29" s="157"/>
      <c r="B29" s="127"/>
      <c r="C29" s="173"/>
      <c r="D29" s="174"/>
      <c r="E29" s="173"/>
      <c r="F29" s="127"/>
      <c r="G29" s="169"/>
    </row>
    <row r="30" spans="1:7">
      <c r="A30" s="175" t="s">
        <v>12</v>
      </c>
      <c r="B30" s="176"/>
      <c r="C30" s="177">
        <v>21</v>
      </c>
      <c r="D30" s="176" t="s">
        <v>72</v>
      </c>
      <c r="E30" s="178"/>
      <c r="F30" s="311">
        <v>0</v>
      </c>
      <c r="G30" s="312"/>
    </row>
    <row r="31" spans="1:7">
      <c r="A31" s="175" t="s">
        <v>73</v>
      </c>
      <c r="B31" s="176"/>
      <c r="C31" s="177">
        <f>C30</f>
        <v>21</v>
      </c>
      <c r="D31" s="176" t="s">
        <v>74</v>
      </c>
      <c r="E31" s="178"/>
      <c r="F31" s="311">
        <v>0</v>
      </c>
      <c r="G31" s="312"/>
    </row>
    <row r="32" spans="1:7">
      <c r="A32" s="175" t="s">
        <v>12</v>
      </c>
      <c r="B32" s="176"/>
      <c r="C32" s="177">
        <v>0</v>
      </c>
      <c r="D32" s="176" t="s">
        <v>74</v>
      </c>
      <c r="E32" s="178"/>
      <c r="F32" s="311">
        <v>0</v>
      </c>
      <c r="G32" s="312"/>
    </row>
    <row r="33" spans="1:8">
      <c r="A33" s="175" t="s">
        <v>73</v>
      </c>
      <c r="B33" s="179"/>
      <c r="C33" s="180">
        <f>C32</f>
        <v>0</v>
      </c>
      <c r="D33" s="176" t="s">
        <v>74</v>
      </c>
      <c r="E33" s="153"/>
      <c r="F33" s="311">
        <v>0</v>
      </c>
      <c r="G33" s="312"/>
    </row>
    <row r="34" spans="1:8" s="184" customFormat="1" ht="19.5" customHeight="1" thickBot="1">
      <c r="A34" s="181" t="s">
        <v>75</v>
      </c>
      <c r="B34" s="182"/>
      <c r="C34" s="182"/>
      <c r="D34" s="182"/>
      <c r="E34" s="183"/>
      <c r="F34" s="313">
        <f>ROUND(SUM(F30:F33),0)</f>
        <v>0</v>
      </c>
      <c r="G34" s="314"/>
    </row>
    <row r="36" spans="1:8">
      <c r="A36" s="2" t="s">
        <v>76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>
      <c r="A37" s="2"/>
      <c r="B37" s="315"/>
      <c r="C37" s="315"/>
      <c r="D37" s="315"/>
      <c r="E37" s="315"/>
      <c r="F37" s="315"/>
      <c r="G37" s="315"/>
      <c r="H37" s="1" t="s">
        <v>2</v>
      </c>
    </row>
    <row r="38" spans="1:8" ht="12.75" customHeight="1">
      <c r="A38" s="185"/>
      <c r="B38" s="315"/>
      <c r="C38" s="315"/>
      <c r="D38" s="315"/>
      <c r="E38" s="315"/>
      <c r="F38" s="315"/>
      <c r="G38" s="315"/>
      <c r="H38" s="1" t="s">
        <v>2</v>
      </c>
    </row>
    <row r="39" spans="1:8">
      <c r="A39" s="185"/>
      <c r="B39" s="315"/>
      <c r="C39" s="315"/>
      <c r="D39" s="315"/>
      <c r="E39" s="315"/>
      <c r="F39" s="315"/>
      <c r="G39" s="315"/>
      <c r="H39" s="1" t="s">
        <v>2</v>
      </c>
    </row>
    <row r="40" spans="1:8">
      <c r="A40" s="185"/>
      <c r="B40" s="315"/>
      <c r="C40" s="315"/>
      <c r="D40" s="315"/>
      <c r="E40" s="315"/>
      <c r="F40" s="315"/>
      <c r="G40" s="315"/>
      <c r="H40" s="1" t="s">
        <v>2</v>
      </c>
    </row>
    <row r="41" spans="1:8">
      <c r="A41" s="185"/>
      <c r="B41" s="315"/>
      <c r="C41" s="315"/>
      <c r="D41" s="315"/>
      <c r="E41" s="315"/>
      <c r="F41" s="315"/>
      <c r="G41" s="315"/>
      <c r="H41" s="1" t="s">
        <v>2</v>
      </c>
    </row>
    <row r="42" spans="1:8">
      <c r="A42" s="185"/>
      <c r="B42" s="315"/>
      <c r="C42" s="315"/>
      <c r="D42" s="315"/>
      <c r="E42" s="315"/>
      <c r="F42" s="315"/>
      <c r="G42" s="315"/>
      <c r="H42" s="1" t="s">
        <v>2</v>
      </c>
    </row>
    <row r="43" spans="1:8">
      <c r="A43" s="185"/>
      <c r="B43" s="315"/>
      <c r="C43" s="315"/>
      <c r="D43" s="315"/>
      <c r="E43" s="315"/>
      <c r="F43" s="315"/>
      <c r="G43" s="315"/>
      <c r="H43" s="1" t="s">
        <v>2</v>
      </c>
    </row>
    <row r="44" spans="1:8" ht="12.75" customHeight="1">
      <c r="A44" s="185"/>
      <c r="B44" s="315"/>
      <c r="C44" s="315"/>
      <c r="D44" s="315"/>
      <c r="E44" s="315"/>
      <c r="F44" s="315"/>
      <c r="G44" s="315"/>
      <c r="H44" s="1" t="s">
        <v>2</v>
      </c>
    </row>
    <row r="45" spans="1:8" ht="12.75" customHeight="1">
      <c r="A45" s="185"/>
      <c r="B45" s="315"/>
      <c r="C45" s="315"/>
      <c r="D45" s="315"/>
      <c r="E45" s="315"/>
      <c r="F45" s="315"/>
      <c r="G45" s="315"/>
      <c r="H45" s="1" t="s">
        <v>2</v>
      </c>
    </row>
    <row r="46" spans="1:8">
      <c r="B46" s="310"/>
      <c r="C46" s="310"/>
      <c r="D46" s="310"/>
      <c r="E46" s="310"/>
      <c r="F46" s="310"/>
      <c r="G46" s="310"/>
    </row>
    <row r="47" spans="1:8">
      <c r="B47" s="310"/>
      <c r="C47" s="310"/>
      <c r="D47" s="310"/>
      <c r="E47" s="310"/>
      <c r="F47" s="310"/>
      <c r="G47" s="310"/>
    </row>
    <row r="48" spans="1:8">
      <c r="B48" s="310"/>
      <c r="C48" s="310"/>
      <c r="D48" s="310"/>
      <c r="E48" s="310"/>
      <c r="F48" s="310"/>
      <c r="G48" s="310"/>
    </row>
    <row r="49" spans="2:7">
      <c r="B49" s="310"/>
      <c r="C49" s="310"/>
      <c r="D49" s="310"/>
      <c r="E49" s="310"/>
      <c r="F49" s="310"/>
      <c r="G49" s="310"/>
    </row>
    <row r="50" spans="2:7">
      <c r="B50" s="310"/>
      <c r="C50" s="310"/>
      <c r="D50" s="310"/>
      <c r="E50" s="310"/>
      <c r="F50" s="310"/>
      <c r="G50" s="310"/>
    </row>
    <row r="51" spans="2:7">
      <c r="B51" s="310"/>
      <c r="C51" s="310"/>
      <c r="D51" s="310"/>
      <c r="E51" s="310"/>
      <c r="F51" s="310"/>
      <c r="G51" s="310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32"/>
  <dimension ref="A1:BE78"/>
  <sheetViews>
    <sheetView workbookViewId="0">
      <selection activeCell="E31" sqref="E31"/>
    </sheetView>
  </sheetViews>
  <sheetFormatPr defaultRowHeight="12.75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>
      <c r="A1" s="316" t="s">
        <v>3</v>
      </c>
      <c r="B1" s="317"/>
      <c r="C1" s="186" t="s">
        <v>272</v>
      </c>
      <c r="D1" s="187"/>
      <c r="E1" s="188"/>
      <c r="F1" s="187"/>
      <c r="G1" s="189" t="s">
        <v>77</v>
      </c>
      <c r="H1" s="190" t="s">
        <v>109</v>
      </c>
      <c r="I1" s="191"/>
    </row>
    <row r="2" spans="1:57" ht="13.5" thickBot="1">
      <c r="A2" s="318" t="s">
        <v>78</v>
      </c>
      <c r="B2" s="319"/>
      <c r="C2" s="192" t="s">
        <v>214</v>
      </c>
      <c r="D2" s="193"/>
      <c r="E2" s="194"/>
      <c r="F2" s="193"/>
      <c r="G2" s="320"/>
      <c r="H2" s="321"/>
      <c r="I2" s="322"/>
    </row>
    <row r="3" spans="1:57" ht="13.5" thickTop="1">
      <c r="F3" s="127"/>
    </row>
    <row r="4" spans="1:57" ht="19.5" customHeight="1">
      <c r="A4" s="195" t="s">
        <v>79</v>
      </c>
      <c r="B4" s="196"/>
      <c r="C4" s="196"/>
      <c r="D4" s="196"/>
      <c r="E4" s="197"/>
      <c r="F4" s="196"/>
      <c r="G4" s="196"/>
      <c r="H4" s="196"/>
      <c r="I4" s="196"/>
    </row>
    <row r="5" spans="1:57" ht="13.5" thickBot="1"/>
    <row r="6" spans="1:57" s="127" customFormat="1" ht="13.5" thickBot="1">
      <c r="A6" s="198"/>
      <c r="B6" s="199" t="s">
        <v>80</v>
      </c>
      <c r="C6" s="199"/>
      <c r="D6" s="200"/>
      <c r="E6" s="201" t="s">
        <v>26</v>
      </c>
      <c r="F6" s="202" t="s">
        <v>27</v>
      </c>
      <c r="G6" s="202" t="s">
        <v>28</v>
      </c>
      <c r="H6" s="202" t="s">
        <v>29</v>
      </c>
      <c r="I6" s="203" t="s">
        <v>30</v>
      </c>
    </row>
    <row r="7" spans="1:57" s="127" customFormat="1">
      <c r="A7" s="293" t="str">
        <f>'0002  Pol'!B7</f>
        <v>1</v>
      </c>
      <c r="B7" s="62" t="str">
        <f>'0002  Pol'!C7</f>
        <v>Zemní práce</v>
      </c>
      <c r="D7" s="204"/>
      <c r="E7" s="294">
        <f>'0002  Pol'!BA12</f>
        <v>0</v>
      </c>
      <c r="F7" s="295">
        <f>'0002  Pol'!BB12</f>
        <v>0</v>
      </c>
      <c r="G7" s="295">
        <f>'0002  Pol'!BC12</f>
        <v>0</v>
      </c>
      <c r="H7" s="295">
        <f>'0002  Pol'!BD12</f>
        <v>0</v>
      </c>
      <c r="I7" s="296">
        <f>'0002  Pol'!BE12</f>
        <v>0</v>
      </c>
    </row>
    <row r="8" spans="1:57" s="127" customFormat="1">
      <c r="A8" s="293" t="str">
        <f>'0002  Pol'!B13</f>
        <v>3</v>
      </c>
      <c r="B8" s="62" t="str">
        <f>'0002  Pol'!C13</f>
        <v>Svislé a kompletní konstrukce</v>
      </c>
      <c r="D8" s="204"/>
      <c r="E8" s="294">
        <f>'0002  Pol'!BA22</f>
        <v>0</v>
      </c>
      <c r="F8" s="295">
        <f>'0002  Pol'!BB22</f>
        <v>0</v>
      </c>
      <c r="G8" s="295">
        <f>'0002  Pol'!BC22</f>
        <v>0</v>
      </c>
      <c r="H8" s="295">
        <f>'0002  Pol'!BD22</f>
        <v>0</v>
      </c>
      <c r="I8" s="296">
        <f>'0002  Pol'!BE22</f>
        <v>0</v>
      </c>
    </row>
    <row r="9" spans="1:57" s="127" customFormat="1">
      <c r="A9" s="293" t="str">
        <f>'0002  Pol'!B23</f>
        <v>4</v>
      </c>
      <c r="B9" s="62" t="str">
        <f>'0002  Pol'!C23</f>
        <v>Vodorovné konstrukce</v>
      </c>
      <c r="D9" s="204"/>
      <c r="E9" s="294">
        <f>'0002  Pol'!BA31</f>
        <v>0</v>
      </c>
      <c r="F9" s="295">
        <f>'0002  Pol'!BB31</f>
        <v>0</v>
      </c>
      <c r="G9" s="295">
        <f>'0002  Pol'!BC31</f>
        <v>0</v>
      </c>
      <c r="H9" s="295">
        <f>'0002  Pol'!BD31</f>
        <v>0</v>
      </c>
      <c r="I9" s="296">
        <f>'0002  Pol'!BE31</f>
        <v>0</v>
      </c>
    </row>
    <row r="10" spans="1:57" s="127" customFormat="1">
      <c r="A10" s="293" t="str">
        <f>'0002  Pol'!B32</f>
        <v>8</v>
      </c>
      <c r="B10" s="62" t="str">
        <f>'0002  Pol'!C32</f>
        <v>Trubní vedení</v>
      </c>
      <c r="D10" s="204"/>
      <c r="E10" s="294">
        <f>'0002  Pol'!BA40</f>
        <v>0</v>
      </c>
      <c r="F10" s="295">
        <f>'0002  Pol'!BB40</f>
        <v>0</v>
      </c>
      <c r="G10" s="295">
        <f>'0002  Pol'!BC40</f>
        <v>0</v>
      </c>
      <c r="H10" s="295">
        <f>'0002  Pol'!BD40</f>
        <v>0</v>
      </c>
      <c r="I10" s="296">
        <f>'0002  Pol'!BE40</f>
        <v>0</v>
      </c>
    </row>
    <row r="11" spans="1:57" s="127" customFormat="1">
      <c r="A11" s="293" t="str">
        <f>'0002  Pol'!B41</f>
        <v>90</v>
      </c>
      <c r="B11" s="62" t="str">
        <f>'0002  Pol'!C41</f>
        <v>Oploceni</v>
      </c>
      <c r="D11" s="204"/>
      <c r="E11" s="294">
        <f>'0002  Pol'!BA44</f>
        <v>0</v>
      </c>
      <c r="F11" s="295">
        <f>'0002  Pol'!BB44</f>
        <v>0</v>
      </c>
      <c r="G11" s="295">
        <f>'0002  Pol'!BC44</f>
        <v>0</v>
      </c>
      <c r="H11" s="295">
        <f>'0002  Pol'!BD44</f>
        <v>0</v>
      </c>
      <c r="I11" s="296">
        <f>'0002  Pol'!BE44</f>
        <v>0</v>
      </c>
    </row>
    <row r="12" spans="1:57" s="127" customFormat="1">
      <c r="A12" s="293" t="str">
        <f>'0002  Pol'!B45</f>
        <v>93</v>
      </c>
      <c r="B12" s="62" t="str">
        <f>'0002  Pol'!C45</f>
        <v>Dokončovací práce inženýrských staveb</v>
      </c>
      <c r="D12" s="204"/>
      <c r="E12" s="294">
        <f>'0002  Pol'!BA48</f>
        <v>0</v>
      </c>
      <c r="F12" s="295">
        <f>'0002  Pol'!BB48</f>
        <v>0</v>
      </c>
      <c r="G12" s="295">
        <f>'0002  Pol'!BC48</f>
        <v>0</v>
      </c>
      <c r="H12" s="295">
        <f>'0002  Pol'!BD48</f>
        <v>0</v>
      </c>
      <c r="I12" s="296">
        <f>'0002  Pol'!BE48</f>
        <v>0</v>
      </c>
    </row>
    <row r="13" spans="1:57" s="127" customFormat="1" ht="13.5" thickBot="1">
      <c r="A13" s="293" t="str">
        <f>'0002  Pol'!B49</f>
        <v>99</v>
      </c>
      <c r="B13" s="62" t="str">
        <f>'0002  Pol'!C49</f>
        <v>Staveništní přesun hmot</v>
      </c>
      <c r="D13" s="204"/>
      <c r="E13" s="294">
        <f>'0002  Pol'!BA51</f>
        <v>0</v>
      </c>
      <c r="F13" s="295">
        <f>'0002  Pol'!BB51</f>
        <v>0</v>
      </c>
      <c r="G13" s="295">
        <f>'0002  Pol'!BC51</f>
        <v>0</v>
      </c>
      <c r="H13" s="295">
        <f>'0002  Pol'!BD51</f>
        <v>0</v>
      </c>
      <c r="I13" s="296">
        <f>'0002  Pol'!BE51</f>
        <v>0</v>
      </c>
    </row>
    <row r="14" spans="1:57" s="14" customFormat="1" ht="13.5" thickBot="1">
      <c r="A14" s="205"/>
      <c r="B14" s="206" t="s">
        <v>81</v>
      </c>
      <c r="C14" s="206"/>
      <c r="D14" s="207"/>
      <c r="E14" s="208">
        <f>SUM(E7:E13)</f>
        <v>0</v>
      </c>
      <c r="F14" s="209">
        <f>SUM(F7:F13)</f>
        <v>0</v>
      </c>
      <c r="G14" s="209">
        <f>SUM(G7:G13)</f>
        <v>0</v>
      </c>
      <c r="H14" s="209">
        <f>SUM(H7:H13)</f>
        <v>0</v>
      </c>
      <c r="I14" s="210">
        <f>SUM(I7:I13)</f>
        <v>0</v>
      </c>
    </row>
    <row r="15" spans="1:57">
      <c r="A15" s="127"/>
      <c r="B15" s="127"/>
      <c r="C15" s="127"/>
      <c r="D15" s="127"/>
      <c r="E15" s="127"/>
      <c r="F15" s="127"/>
      <c r="G15" s="127"/>
      <c r="H15" s="127"/>
      <c r="I15" s="127"/>
    </row>
    <row r="16" spans="1:57" ht="19.5" customHeight="1">
      <c r="A16" s="196" t="s">
        <v>82</v>
      </c>
      <c r="B16" s="196"/>
      <c r="C16" s="196"/>
      <c r="D16" s="196"/>
      <c r="E16" s="196"/>
      <c r="F16" s="196"/>
      <c r="G16" s="211"/>
      <c r="H16" s="196"/>
      <c r="I16" s="196"/>
      <c r="BA16" s="133"/>
      <c r="BB16" s="133"/>
      <c r="BC16" s="133"/>
      <c r="BD16" s="133"/>
      <c r="BE16" s="133"/>
    </row>
    <row r="17" spans="1:53" ht="13.5" thickBot="1"/>
    <row r="18" spans="1:53">
      <c r="A18" s="162" t="s">
        <v>83</v>
      </c>
      <c r="B18" s="163"/>
      <c r="C18" s="163"/>
      <c r="D18" s="212"/>
      <c r="E18" s="213" t="s">
        <v>84</v>
      </c>
      <c r="F18" s="214" t="s">
        <v>13</v>
      </c>
      <c r="G18" s="215" t="s">
        <v>85</v>
      </c>
      <c r="H18" s="216"/>
      <c r="I18" s="217" t="s">
        <v>84</v>
      </c>
    </row>
    <row r="19" spans="1:53">
      <c r="A19" s="156" t="s">
        <v>204</v>
      </c>
      <c r="B19" s="147"/>
      <c r="C19" s="147"/>
      <c r="D19" s="218"/>
      <c r="E19" s="219">
        <v>0</v>
      </c>
      <c r="F19" s="220">
        <v>0</v>
      </c>
      <c r="G19" s="221">
        <v>0</v>
      </c>
      <c r="H19" s="222"/>
      <c r="I19" s="223">
        <f t="shared" ref="I19:I26" si="0">E19+F19*G19/100</f>
        <v>0</v>
      </c>
      <c r="BA19" s="1">
        <v>0</v>
      </c>
    </row>
    <row r="20" spans="1:53">
      <c r="A20" s="156" t="s">
        <v>205</v>
      </c>
      <c r="B20" s="147"/>
      <c r="C20" s="147"/>
      <c r="D20" s="218"/>
      <c r="E20" s="219">
        <v>0</v>
      </c>
      <c r="F20" s="220">
        <v>0</v>
      </c>
      <c r="G20" s="221">
        <v>0</v>
      </c>
      <c r="H20" s="222"/>
      <c r="I20" s="223">
        <f t="shared" si="0"/>
        <v>0</v>
      </c>
      <c r="BA20" s="1">
        <v>0</v>
      </c>
    </row>
    <row r="21" spans="1:53">
      <c r="A21" s="156" t="s">
        <v>206</v>
      </c>
      <c r="B21" s="147"/>
      <c r="C21" s="147"/>
      <c r="D21" s="218"/>
      <c r="E21" s="219">
        <v>0</v>
      </c>
      <c r="F21" s="220">
        <v>0</v>
      </c>
      <c r="G21" s="221">
        <v>0</v>
      </c>
      <c r="H21" s="222"/>
      <c r="I21" s="223">
        <f t="shared" si="0"/>
        <v>0</v>
      </c>
      <c r="BA21" s="1">
        <v>0</v>
      </c>
    </row>
    <row r="22" spans="1:53">
      <c r="A22" s="156" t="s">
        <v>207</v>
      </c>
      <c r="B22" s="147"/>
      <c r="C22" s="147"/>
      <c r="D22" s="218"/>
      <c r="E22" s="219">
        <v>0</v>
      </c>
      <c r="F22" s="220">
        <v>0</v>
      </c>
      <c r="G22" s="221">
        <v>0</v>
      </c>
      <c r="H22" s="222"/>
      <c r="I22" s="223">
        <f t="shared" si="0"/>
        <v>0</v>
      </c>
      <c r="BA22" s="1">
        <v>0</v>
      </c>
    </row>
    <row r="23" spans="1:53">
      <c r="A23" s="156" t="s">
        <v>208</v>
      </c>
      <c r="B23" s="147"/>
      <c r="C23" s="147"/>
      <c r="D23" s="218"/>
      <c r="E23" s="219">
        <v>0</v>
      </c>
      <c r="F23" s="220">
        <v>0</v>
      </c>
      <c r="G23" s="221">
        <v>0</v>
      </c>
      <c r="H23" s="222"/>
      <c r="I23" s="223">
        <f t="shared" si="0"/>
        <v>0</v>
      </c>
      <c r="BA23" s="1">
        <v>1</v>
      </c>
    </row>
    <row r="24" spans="1:53">
      <c r="A24" s="156" t="s">
        <v>209</v>
      </c>
      <c r="B24" s="147"/>
      <c r="C24" s="147"/>
      <c r="D24" s="218"/>
      <c r="E24" s="219">
        <v>0</v>
      </c>
      <c r="F24" s="220">
        <v>0</v>
      </c>
      <c r="G24" s="221">
        <v>0</v>
      </c>
      <c r="H24" s="222"/>
      <c r="I24" s="223">
        <f t="shared" si="0"/>
        <v>0</v>
      </c>
      <c r="BA24" s="1">
        <v>1</v>
      </c>
    </row>
    <row r="25" spans="1:53">
      <c r="A25" s="156" t="s">
        <v>210</v>
      </c>
      <c r="B25" s="147"/>
      <c r="C25" s="147"/>
      <c r="D25" s="218"/>
      <c r="E25" s="219">
        <v>0</v>
      </c>
      <c r="F25" s="220">
        <v>0</v>
      </c>
      <c r="G25" s="221">
        <v>0</v>
      </c>
      <c r="H25" s="222"/>
      <c r="I25" s="223">
        <f t="shared" si="0"/>
        <v>0</v>
      </c>
      <c r="BA25" s="1">
        <v>2</v>
      </c>
    </row>
    <row r="26" spans="1:53">
      <c r="A26" s="156" t="s">
        <v>211</v>
      </c>
      <c r="B26" s="147"/>
      <c r="C26" s="147"/>
      <c r="D26" s="218"/>
      <c r="E26" s="219">
        <v>0</v>
      </c>
      <c r="F26" s="220">
        <v>0</v>
      </c>
      <c r="G26" s="221">
        <v>0</v>
      </c>
      <c r="H26" s="222"/>
      <c r="I26" s="223">
        <f t="shared" si="0"/>
        <v>0</v>
      </c>
      <c r="BA26" s="1">
        <v>2</v>
      </c>
    </row>
    <row r="27" spans="1:53" ht="13.5" thickBot="1">
      <c r="A27" s="224"/>
      <c r="B27" s="225" t="s">
        <v>86</v>
      </c>
      <c r="C27" s="226"/>
      <c r="D27" s="227"/>
      <c r="E27" s="228"/>
      <c r="F27" s="229"/>
      <c r="G27" s="229"/>
      <c r="H27" s="323">
        <f>SUM(I19:I26)</f>
        <v>0</v>
      </c>
      <c r="I27" s="324"/>
    </row>
    <row r="29" spans="1:53">
      <c r="B29" s="14"/>
      <c r="F29" s="230"/>
      <c r="G29" s="231"/>
      <c r="H29" s="231"/>
      <c r="I29" s="46"/>
    </row>
    <row r="30" spans="1:53">
      <c r="F30" s="230"/>
      <c r="G30" s="231"/>
      <c r="H30" s="231"/>
      <c r="I30" s="46"/>
    </row>
    <row r="31" spans="1:53">
      <c r="F31" s="230"/>
      <c r="G31" s="231"/>
      <c r="H31" s="231"/>
      <c r="I31" s="46"/>
    </row>
    <row r="32" spans="1:53">
      <c r="F32" s="230"/>
      <c r="G32" s="231"/>
      <c r="H32" s="231"/>
      <c r="I32" s="46"/>
    </row>
    <row r="33" spans="6:9">
      <c r="F33" s="230"/>
      <c r="G33" s="231"/>
      <c r="H33" s="231"/>
      <c r="I33" s="46"/>
    </row>
    <row r="34" spans="6:9">
      <c r="F34" s="230"/>
      <c r="G34" s="231"/>
      <c r="H34" s="231"/>
      <c r="I34" s="46"/>
    </row>
    <row r="35" spans="6:9">
      <c r="F35" s="230"/>
      <c r="G35" s="231"/>
      <c r="H35" s="231"/>
      <c r="I35" s="46"/>
    </row>
    <row r="36" spans="6:9">
      <c r="F36" s="230"/>
      <c r="G36" s="231"/>
      <c r="H36" s="231"/>
      <c r="I36" s="46"/>
    </row>
    <row r="37" spans="6:9">
      <c r="F37" s="230"/>
      <c r="G37" s="231"/>
      <c r="H37" s="231"/>
      <c r="I37" s="46"/>
    </row>
    <row r="38" spans="6:9">
      <c r="F38" s="230"/>
      <c r="G38" s="231"/>
      <c r="H38" s="231"/>
      <c r="I38" s="46"/>
    </row>
    <row r="39" spans="6:9">
      <c r="F39" s="230"/>
      <c r="G39" s="231"/>
      <c r="H39" s="231"/>
      <c r="I39" s="46"/>
    </row>
    <row r="40" spans="6:9">
      <c r="F40" s="230"/>
      <c r="G40" s="231"/>
      <c r="H40" s="231"/>
      <c r="I40" s="46"/>
    </row>
    <row r="41" spans="6:9">
      <c r="F41" s="230"/>
      <c r="G41" s="231"/>
      <c r="H41" s="231"/>
      <c r="I41" s="46"/>
    </row>
    <row r="42" spans="6:9">
      <c r="F42" s="230"/>
      <c r="G42" s="231"/>
      <c r="H42" s="231"/>
      <c r="I42" s="46"/>
    </row>
    <row r="43" spans="6:9">
      <c r="F43" s="230"/>
      <c r="G43" s="231"/>
      <c r="H43" s="231"/>
      <c r="I43" s="46"/>
    </row>
    <row r="44" spans="6:9">
      <c r="F44" s="230"/>
      <c r="G44" s="231"/>
      <c r="H44" s="231"/>
      <c r="I44" s="46"/>
    </row>
    <row r="45" spans="6:9">
      <c r="F45" s="230"/>
      <c r="G45" s="231"/>
      <c r="H45" s="231"/>
      <c r="I45" s="46"/>
    </row>
    <row r="46" spans="6:9">
      <c r="F46" s="230"/>
      <c r="G46" s="231"/>
      <c r="H46" s="231"/>
      <c r="I46" s="46"/>
    </row>
    <row r="47" spans="6:9">
      <c r="F47" s="230"/>
      <c r="G47" s="231"/>
      <c r="H47" s="231"/>
      <c r="I47" s="46"/>
    </row>
    <row r="48" spans="6:9">
      <c r="F48" s="230"/>
      <c r="G48" s="231"/>
      <c r="H48" s="231"/>
      <c r="I48" s="46"/>
    </row>
    <row r="49" spans="6:9">
      <c r="F49" s="230"/>
      <c r="G49" s="231"/>
      <c r="H49" s="231"/>
      <c r="I49" s="46"/>
    </row>
    <row r="50" spans="6:9">
      <c r="F50" s="230"/>
      <c r="G50" s="231"/>
      <c r="H50" s="231"/>
      <c r="I50" s="46"/>
    </row>
    <row r="51" spans="6:9">
      <c r="F51" s="230"/>
      <c r="G51" s="231"/>
      <c r="H51" s="231"/>
      <c r="I51" s="46"/>
    </row>
    <row r="52" spans="6:9">
      <c r="F52" s="230"/>
      <c r="G52" s="231"/>
      <c r="H52" s="231"/>
      <c r="I52" s="46"/>
    </row>
    <row r="53" spans="6:9">
      <c r="F53" s="230"/>
      <c r="G53" s="231"/>
      <c r="H53" s="231"/>
      <c r="I53" s="46"/>
    </row>
    <row r="54" spans="6:9">
      <c r="F54" s="230"/>
      <c r="G54" s="231"/>
      <c r="H54" s="231"/>
      <c r="I54" s="46"/>
    </row>
    <row r="55" spans="6:9">
      <c r="F55" s="230"/>
      <c r="G55" s="231"/>
      <c r="H55" s="231"/>
      <c r="I55" s="46"/>
    </row>
    <row r="56" spans="6:9">
      <c r="F56" s="230"/>
      <c r="G56" s="231"/>
      <c r="H56" s="231"/>
      <c r="I56" s="46"/>
    </row>
    <row r="57" spans="6:9">
      <c r="F57" s="230"/>
      <c r="G57" s="231"/>
      <c r="H57" s="231"/>
      <c r="I57" s="46"/>
    </row>
    <row r="58" spans="6:9">
      <c r="F58" s="230"/>
      <c r="G58" s="231"/>
      <c r="H58" s="231"/>
      <c r="I58" s="46"/>
    </row>
    <row r="59" spans="6:9">
      <c r="F59" s="230"/>
      <c r="G59" s="231"/>
      <c r="H59" s="231"/>
      <c r="I59" s="46"/>
    </row>
    <row r="60" spans="6:9">
      <c r="F60" s="230"/>
      <c r="G60" s="231"/>
      <c r="H60" s="231"/>
      <c r="I60" s="46"/>
    </row>
    <row r="61" spans="6:9">
      <c r="F61" s="230"/>
      <c r="G61" s="231"/>
      <c r="H61" s="231"/>
      <c r="I61" s="46"/>
    </row>
    <row r="62" spans="6:9">
      <c r="F62" s="230"/>
      <c r="G62" s="231"/>
      <c r="H62" s="231"/>
      <c r="I62" s="46"/>
    </row>
    <row r="63" spans="6:9">
      <c r="F63" s="230"/>
      <c r="G63" s="231"/>
      <c r="H63" s="231"/>
      <c r="I63" s="46"/>
    </row>
    <row r="64" spans="6:9">
      <c r="F64" s="230"/>
      <c r="G64" s="231"/>
      <c r="H64" s="231"/>
      <c r="I64" s="46"/>
    </row>
    <row r="65" spans="6:9">
      <c r="F65" s="230"/>
      <c r="G65" s="231"/>
      <c r="H65" s="231"/>
      <c r="I65" s="46"/>
    </row>
    <row r="66" spans="6:9">
      <c r="F66" s="230"/>
      <c r="G66" s="231"/>
      <c r="H66" s="231"/>
      <c r="I66" s="46"/>
    </row>
    <row r="67" spans="6:9">
      <c r="F67" s="230"/>
      <c r="G67" s="231"/>
      <c r="H67" s="231"/>
      <c r="I67" s="46"/>
    </row>
    <row r="68" spans="6:9">
      <c r="F68" s="230"/>
      <c r="G68" s="231"/>
      <c r="H68" s="231"/>
      <c r="I68" s="46"/>
    </row>
    <row r="69" spans="6:9">
      <c r="F69" s="230"/>
      <c r="G69" s="231"/>
      <c r="H69" s="231"/>
      <c r="I69" s="46"/>
    </row>
    <row r="70" spans="6:9">
      <c r="F70" s="230"/>
      <c r="G70" s="231"/>
      <c r="H70" s="231"/>
      <c r="I70" s="46"/>
    </row>
    <row r="71" spans="6:9">
      <c r="F71" s="230"/>
      <c r="G71" s="231"/>
      <c r="H71" s="231"/>
      <c r="I71" s="46"/>
    </row>
    <row r="72" spans="6:9">
      <c r="F72" s="230"/>
      <c r="G72" s="231"/>
      <c r="H72" s="231"/>
      <c r="I72" s="46"/>
    </row>
    <row r="73" spans="6:9">
      <c r="F73" s="230"/>
      <c r="G73" s="231"/>
      <c r="H73" s="231"/>
      <c r="I73" s="46"/>
    </row>
    <row r="74" spans="6:9">
      <c r="F74" s="230"/>
      <c r="G74" s="231"/>
      <c r="H74" s="231"/>
      <c r="I74" s="46"/>
    </row>
    <row r="75" spans="6:9">
      <c r="F75" s="230"/>
      <c r="G75" s="231"/>
      <c r="H75" s="231"/>
      <c r="I75" s="46"/>
    </row>
    <row r="76" spans="6:9">
      <c r="F76" s="230"/>
      <c r="G76" s="231"/>
      <c r="H76" s="231"/>
      <c r="I76" s="46"/>
    </row>
    <row r="77" spans="6:9">
      <c r="F77" s="230"/>
      <c r="G77" s="231"/>
      <c r="H77" s="231"/>
      <c r="I77" s="46"/>
    </row>
    <row r="78" spans="6:9">
      <c r="F78" s="230"/>
      <c r="G78" s="231"/>
      <c r="H78" s="231"/>
      <c r="I78" s="46"/>
    </row>
  </sheetData>
  <mergeCells count="4">
    <mergeCell ref="A1:B1"/>
    <mergeCell ref="A2:B2"/>
    <mergeCell ref="G2:I2"/>
    <mergeCell ref="H27:I27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3"/>
  <dimension ref="A1:CB124"/>
  <sheetViews>
    <sheetView showGridLines="0" showZeros="0" zoomScaleNormal="100" zoomScaleSheetLayoutView="100" workbookViewId="0">
      <selection activeCell="F50" sqref="F50"/>
    </sheetView>
  </sheetViews>
  <sheetFormatPr defaultRowHeight="12.75"/>
  <cols>
    <col min="1" max="1" width="4.42578125" style="232" customWidth="1"/>
    <col min="2" max="2" width="11.5703125" style="232" customWidth="1"/>
    <col min="3" max="3" width="40.42578125" style="232" customWidth="1"/>
    <col min="4" max="4" width="5.5703125" style="232" customWidth="1"/>
    <col min="5" max="5" width="8.5703125" style="242" customWidth="1"/>
    <col min="6" max="6" width="9.85546875" style="232" customWidth="1"/>
    <col min="7" max="7" width="13.85546875" style="232" customWidth="1"/>
    <col min="8" max="8" width="11.7109375" style="232" hidden="1" customWidth="1"/>
    <col min="9" max="9" width="11.5703125" style="232" hidden="1" customWidth="1"/>
    <col min="10" max="10" width="11" style="232" hidden="1" customWidth="1"/>
    <col min="11" max="11" width="10.42578125" style="232" hidden="1" customWidth="1"/>
    <col min="12" max="12" width="75.42578125" style="232" customWidth="1"/>
    <col min="13" max="13" width="45.28515625" style="232" customWidth="1"/>
    <col min="14" max="16384" width="9.140625" style="232"/>
  </cols>
  <sheetData>
    <row r="1" spans="1:80" ht="15.75">
      <c r="A1" s="327" t="s">
        <v>87</v>
      </c>
      <c r="B1" s="327"/>
      <c r="C1" s="327"/>
      <c r="D1" s="327"/>
      <c r="E1" s="327"/>
      <c r="F1" s="327"/>
      <c r="G1" s="327"/>
    </row>
    <row r="2" spans="1:80" ht="14.25" customHeight="1" thickBot="1">
      <c r="B2" s="233"/>
      <c r="C2" s="234"/>
      <c r="D2" s="234"/>
      <c r="E2" s="235"/>
      <c r="F2" s="234"/>
      <c r="G2" s="234"/>
    </row>
    <row r="3" spans="1:80" ht="13.5" thickTop="1">
      <c r="A3" s="316" t="s">
        <v>3</v>
      </c>
      <c r="B3" s="317"/>
      <c r="C3" s="186" t="s">
        <v>272</v>
      </c>
      <c r="D3" s="236"/>
      <c r="E3" s="237" t="s">
        <v>88</v>
      </c>
      <c r="F3" s="238" t="str">
        <f>'0002  Rek'!H1</f>
        <v/>
      </c>
      <c r="G3" s="239"/>
    </row>
    <row r="4" spans="1:80" ht="13.5" thickBot="1">
      <c r="A4" s="328" t="s">
        <v>78</v>
      </c>
      <c r="B4" s="319"/>
      <c r="C4" s="192" t="s">
        <v>214</v>
      </c>
      <c r="D4" s="240"/>
      <c r="E4" s="329">
        <f>'0002  Rek'!G2</f>
        <v>0</v>
      </c>
      <c r="F4" s="330"/>
      <c r="G4" s="331"/>
    </row>
    <row r="5" spans="1:80" ht="13.5" thickTop="1">
      <c r="A5" s="241"/>
      <c r="G5" s="243"/>
    </row>
    <row r="6" spans="1:80" ht="27" customHeight="1">
      <c r="A6" s="244" t="s">
        <v>89</v>
      </c>
      <c r="B6" s="245" t="s">
        <v>90</v>
      </c>
      <c r="C6" s="245" t="s">
        <v>91</v>
      </c>
      <c r="D6" s="245" t="s">
        <v>92</v>
      </c>
      <c r="E6" s="246" t="s">
        <v>93</v>
      </c>
      <c r="F6" s="245" t="s">
        <v>94</v>
      </c>
      <c r="G6" s="247" t="s">
        <v>95</v>
      </c>
      <c r="H6" s="248" t="s">
        <v>96</v>
      </c>
      <c r="I6" s="248" t="s">
        <v>97</v>
      </c>
      <c r="J6" s="248" t="s">
        <v>98</v>
      </c>
      <c r="K6" s="248" t="s">
        <v>99</v>
      </c>
    </row>
    <row r="7" spans="1:80">
      <c r="A7" s="249" t="s">
        <v>100</v>
      </c>
      <c r="B7" s="250" t="s">
        <v>101</v>
      </c>
      <c r="C7" s="251" t="s">
        <v>102</v>
      </c>
      <c r="D7" s="252"/>
      <c r="E7" s="253"/>
      <c r="F7" s="253"/>
      <c r="G7" s="254"/>
      <c r="H7" s="255"/>
      <c r="I7" s="256"/>
      <c r="J7" s="257"/>
      <c r="K7" s="258"/>
      <c r="O7" s="259">
        <v>1</v>
      </c>
    </row>
    <row r="8" spans="1:80">
      <c r="A8" s="260">
        <v>1</v>
      </c>
      <c r="B8" s="261" t="s">
        <v>215</v>
      </c>
      <c r="C8" s="262" t="s">
        <v>216</v>
      </c>
      <c r="D8" s="263" t="s">
        <v>113</v>
      </c>
      <c r="E8" s="264">
        <v>95</v>
      </c>
      <c r="F8" s="264"/>
      <c r="G8" s="265">
        <f>E8*F8</f>
        <v>0</v>
      </c>
      <c r="H8" s="266">
        <v>0</v>
      </c>
      <c r="I8" s="267">
        <f>E8*H8</f>
        <v>0</v>
      </c>
      <c r="J8" s="266">
        <v>0</v>
      </c>
      <c r="K8" s="267">
        <f>E8*J8</f>
        <v>0</v>
      </c>
      <c r="O8" s="259">
        <v>2</v>
      </c>
      <c r="AA8" s="232">
        <v>1</v>
      </c>
      <c r="AB8" s="232">
        <v>1</v>
      </c>
      <c r="AC8" s="232">
        <v>1</v>
      </c>
      <c r="AZ8" s="232">
        <v>1</v>
      </c>
      <c r="BA8" s="232">
        <f>IF(AZ8=1,G8,0)</f>
        <v>0</v>
      </c>
      <c r="BB8" s="232">
        <f>IF(AZ8=2,G8,0)</f>
        <v>0</v>
      </c>
      <c r="BC8" s="232">
        <f>IF(AZ8=3,G8,0)</f>
        <v>0</v>
      </c>
      <c r="BD8" s="232">
        <f>IF(AZ8=4,G8,0)</f>
        <v>0</v>
      </c>
      <c r="BE8" s="232">
        <f>IF(AZ8=5,G8,0)</f>
        <v>0</v>
      </c>
      <c r="CA8" s="259">
        <v>1</v>
      </c>
      <c r="CB8" s="259">
        <v>1</v>
      </c>
    </row>
    <row r="9" spans="1:80">
      <c r="A9" s="260">
        <v>2</v>
      </c>
      <c r="B9" s="261" t="s">
        <v>217</v>
      </c>
      <c r="C9" s="262" t="s">
        <v>218</v>
      </c>
      <c r="D9" s="263" t="s">
        <v>113</v>
      </c>
      <c r="E9" s="264">
        <v>95</v>
      </c>
      <c r="F9" s="264"/>
      <c r="G9" s="265">
        <f>E9*F9</f>
        <v>0</v>
      </c>
      <c r="H9" s="266">
        <v>5.0000000000000002E-5</v>
      </c>
      <c r="I9" s="267">
        <f>E9*H9</f>
        <v>4.7499999999999999E-3</v>
      </c>
      <c r="J9" s="266">
        <v>0</v>
      </c>
      <c r="K9" s="267">
        <f>E9*J9</f>
        <v>0</v>
      </c>
      <c r="O9" s="259">
        <v>2</v>
      </c>
      <c r="AA9" s="232">
        <v>1</v>
      </c>
      <c r="AB9" s="232">
        <v>1</v>
      </c>
      <c r="AC9" s="232">
        <v>1</v>
      </c>
      <c r="AZ9" s="232">
        <v>1</v>
      </c>
      <c r="BA9" s="232">
        <f>IF(AZ9=1,G9,0)</f>
        <v>0</v>
      </c>
      <c r="BB9" s="232">
        <f>IF(AZ9=2,G9,0)</f>
        <v>0</v>
      </c>
      <c r="BC9" s="232">
        <f>IF(AZ9=3,G9,0)</f>
        <v>0</v>
      </c>
      <c r="BD9" s="232">
        <f>IF(AZ9=4,G9,0)</f>
        <v>0</v>
      </c>
      <c r="BE9" s="232">
        <f>IF(AZ9=5,G9,0)</f>
        <v>0</v>
      </c>
      <c r="CA9" s="259">
        <v>1</v>
      </c>
      <c r="CB9" s="259">
        <v>1</v>
      </c>
    </row>
    <row r="10" spans="1:80">
      <c r="A10" s="260">
        <v>3</v>
      </c>
      <c r="B10" s="261" t="s">
        <v>219</v>
      </c>
      <c r="C10" s="262" t="s">
        <v>220</v>
      </c>
      <c r="D10" s="263" t="s">
        <v>116</v>
      </c>
      <c r="E10" s="264">
        <v>42</v>
      </c>
      <c r="F10" s="264"/>
      <c r="G10" s="265">
        <f>E10*F10</f>
        <v>0</v>
      </c>
      <c r="H10" s="266">
        <v>0</v>
      </c>
      <c r="I10" s="267">
        <f>E10*H10</f>
        <v>0</v>
      </c>
      <c r="J10" s="266">
        <v>0</v>
      </c>
      <c r="K10" s="267">
        <f>E10*J10</f>
        <v>0</v>
      </c>
      <c r="O10" s="259">
        <v>2</v>
      </c>
      <c r="AA10" s="232">
        <v>1</v>
      </c>
      <c r="AB10" s="232">
        <v>1</v>
      </c>
      <c r="AC10" s="232">
        <v>1</v>
      </c>
      <c r="AZ10" s="232">
        <v>1</v>
      </c>
      <c r="BA10" s="232">
        <f>IF(AZ10=1,G10,0)</f>
        <v>0</v>
      </c>
      <c r="BB10" s="232">
        <f>IF(AZ10=2,G10,0)</f>
        <v>0</v>
      </c>
      <c r="BC10" s="232">
        <f>IF(AZ10=3,G10,0)</f>
        <v>0</v>
      </c>
      <c r="BD10" s="232">
        <f>IF(AZ10=4,G10,0)</f>
        <v>0</v>
      </c>
      <c r="BE10" s="232">
        <f>IF(AZ10=5,G10,0)</f>
        <v>0</v>
      </c>
      <c r="CA10" s="259">
        <v>1</v>
      </c>
      <c r="CB10" s="259">
        <v>1</v>
      </c>
    </row>
    <row r="11" spans="1:80">
      <c r="A11" s="260">
        <v>4</v>
      </c>
      <c r="B11" s="261" t="s">
        <v>221</v>
      </c>
      <c r="C11" s="262" t="s">
        <v>222</v>
      </c>
      <c r="D11" s="263" t="s">
        <v>116</v>
      </c>
      <c r="E11" s="264">
        <v>42</v>
      </c>
      <c r="F11" s="264"/>
      <c r="G11" s="265">
        <f>E11*F11</f>
        <v>0</v>
      </c>
      <c r="H11" s="266">
        <v>0</v>
      </c>
      <c r="I11" s="267">
        <f>E11*H11</f>
        <v>0</v>
      </c>
      <c r="J11" s="266">
        <v>0</v>
      </c>
      <c r="K11" s="267">
        <f>E11*J11</f>
        <v>0</v>
      </c>
      <c r="O11" s="259">
        <v>2</v>
      </c>
      <c r="AA11" s="232">
        <v>1</v>
      </c>
      <c r="AB11" s="232">
        <v>1</v>
      </c>
      <c r="AC11" s="232">
        <v>1</v>
      </c>
      <c r="AZ11" s="232">
        <v>1</v>
      </c>
      <c r="BA11" s="232">
        <f>IF(AZ11=1,G11,0)</f>
        <v>0</v>
      </c>
      <c r="BB11" s="232">
        <f>IF(AZ11=2,G11,0)</f>
        <v>0</v>
      </c>
      <c r="BC11" s="232">
        <f>IF(AZ11=3,G11,0)</f>
        <v>0</v>
      </c>
      <c r="BD11" s="232">
        <f>IF(AZ11=4,G11,0)</f>
        <v>0</v>
      </c>
      <c r="BE11" s="232">
        <f>IF(AZ11=5,G11,0)</f>
        <v>0</v>
      </c>
      <c r="CA11" s="259">
        <v>1</v>
      </c>
      <c r="CB11" s="259">
        <v>1</v>
      </c>
    </row>
    <row r="12" spans="1:80">
      <c r="A12" s="277"/>
      <c r="B12" s="278" t="s">
        <v>104</v>
      </c>
      <c r="C12" s="279" t="s">
        <v>110</v>
      </c>
      <c r="D12" s="280"/>
      <c r="E12" s="281"/>
      <c r="F12" s="282"/>
      <c r="G12" s="283">
        <f>SUM(G7:G11)</f>
        <v>0</v>
      </c>
      <c r="H12" s="284"/>
      <c r="I12" s="285">
        <f>SUM(I7:I11)</f>
        <v>4.7499999999999999E-3</v>
      </c>
      <c r="J12" s="284"/>
      <c r="K12" s="285">
        <f>SUM(K7:K11)</f>
        <v>0</v>
      </c>
      <c r="O12" s="259">
        <v>4</v>
      </c>
      <c r="BA12" s="286">
        <f>SUM(BA7:BA11)</f>
        <v>0</v>
      </c>
      <c r="BB12" s="286">
        <f>SUM(BB7:BB11)</f>
        <v>0</v>
      </c>
      <c r="BC12" s="286">
        <f>SUM(BC7:BC11)</f>
        <v>0</v>
      </c>
      <c r="BD12" s="286">
        <f>SUM(BD7:BD11)</f>
        <v>0</v>
      </c>
      <c r="BE12" s="286">
        <f>SUM(BE7:BE11)</f>
        <v>0</v>
      </c>
    </row>
    <row r="13" spans="1:80">
      <c r="A13" s="249" t="s">
        <v>100</v>
      </c>
      <c r="B13" s="250" t="s">
        <v>160</v>
      </c>
      <c r="C13" s="251" t="s">
        <v>161</v>
      </c>
      <c r="D13" s="252"/>
      <c r="E13" s="253"/>
      <c r="F13" s="253"/>
      <c r="G13" s="254"/>
      <c r="H13" s="255"/>
      <c r="I13" s="256"/>
      <c r="J13" s="257"/>
      <c r="K13" s="258"/>
      <c r="O13" s="259">
        <v>1</v>
      </c>
    </row>
    <row r="14" spans="1:80">
      <c r="A14" s="260">
        <v>5</v>
      </c>
      <c r="B14" s="261" t="s">
        <v>163</v>
      </c>
      <c r="C14" s="262" t="s">
        <v>164</v>
      </c>
      <c r="D14" s="263" t="s">
        <v>116</v>
      </c>
      <c r="E14" s="264">
        <v>8.9559999999999995</v>
      </c>
      <c r="F14" s="264"/>
      <c r="G14" s="265">
        <f>E14*F14</f>
        <v>0</v>
      </c>
      <c r="H14" s="266">
        <v>2.83209</v>
      </c>
      <c r="I14" s="267">
        <f>E14*H14</f>
        <v>25.364198039999998</v>
      </c>
      <c r="J14" s="266">
        <v>0</v>
      </c>
      <c r="K14" s="267">
        <f>E14*J14</f>
        <v>0</v>
      </c>
      <c r="O14" s="259">
        <v>2</v>
      </c>
      <c r="AA14" s="232">
        <v>1</v>
      </c>
      <c r="AB14" s="232">
        <v>1</v>
      </c>
      <c r="AC14" s="232">
        <v>1</v>
      </c>
      <c r="AZ14" s="232">
        <v>1</v>
      </c>
      <c r="BA14" s="232">
        <f>IF(AZ14=1,G14,0)</f>
        <v>0</v>
      </c>
      <c r="BB14" s="232">
        <f>IF(AZ14=2,G14,0)</f>
        <v>0</v>
      </c>
      <c r="BC14" s="232">
        <f>IF(AZ14=3,G14,0)</f>
        <v>0</v>
      </c>
      <c r="BD14" s="232">
        <f>IF(AZ14=4,G14,0)</f>
        <v>0</v>
      </c>
      <c r="BE14" s="232">
        <f>IF(AZ14=5,G14,0)</f>
        <v>0</v>
      </c>
      <c r="CA14" s="259">
        <v>1</v>
      </c>
      <c r="CB14" s="259">
        <v>1</v>
      </c>
    </row>
    <row r="15" spans="1:80">
      <c r="A15" s="268"/>
      <c r="B15" s="271"/>
      <c r="C15" s="325" t="s">
        <v>223</v>
      </c>
      <c r="D15" s="326"/>
      <c r="E15" s="272">
        <v>8.9559999999999995</v>
      </c>
      <c r="F15" s="273"/>
      <c r="G15" s="274"/>
      <c r="H15" s="275"/>
      <c r="I15" s="269"/>
      <c r="J15" s="276"/>
      <c r="K15" s="269"/>
      <c r="M15" s="270" t="s">
        <v>223</v>
      </c>
      <c r="O15" s="259"/>
    </row>
    <row r="16" spans="1:80">
      <c r="A16" s="260">
        <v>6</v>
      </c>
      <c r="B16" s="261" t="s">
        <v>166</v>
      </c>
      <c r="C16" s="262" t="s">
        <v>167</v>
      </c>
      <c r="D16" s="263" t="s">
        <v>113</v>
      </c>
      <c r="E16" s="264">
        <v>35.524000000000001</v>
      </c>
      <c r="F16" s="264"/>
      <c r="G16" s="265">
        <f>E16*F16</f>
        <v>0</v>
      </c>
      <c r="H16" s="266">
        <v>1.444E-2</v>
      </c>
      <c r="I16" s="267">
        <f>E16*H16</f>
        <v>0.51296655999999996</v>
      </c>
      <c r="J16" s="266">
        <v>0</v>
      </c>
      <c r="K16" s="267">
        <f>E16*J16</f>
        <v>0</v>
      </c>
      <c r="O16" s="259">
        <v>2</v>
      </c>
      <c r="AA16" s="232">
        <v>1</v>
      </c>
      <c r="AB16" s="232">
        <v>1</v>
      </c>
      <c r="AC16" s="232">
        <v>1</v>
      </c>
      <c r="AZ16" s="232">
        <v>1</v>
      </c>
      <c r="BA16" s="232">
        <f>IF(AZ16=1,G16,0)</f>
        <v>0</v>
      </c>
      <c r="BB16" s="232">
        <f>IF(AZ16=2,G16,0)</f>
        <v>0</v>
      </c>
      <c r="BC16" s="232">
        <f>IF(AZ16=3,G16,0)</f>
        <v>0</v>
      </c>
      <c r="BD16" s="232">
        <f>IF(AZ16=4,G16,0)</f>
        <v>0</v>
      </c>
      <c r="BE16" s="232">
        <f>IF(AZ16=5,G16,0)</f>
        <v>0</v>
      </c>
      <c r="CA16" s="259">
        <v>1</v>
      </c>
      <c r="CB16" s="259">
        <v>1</v>
      </c>
    </row>
    <row r="17" spans="1:80" ht="22.5">
      <c r="A17" s="268"/>
      <c r="B17" s="271"/>
      <c r="C17" s="325" t="s">
        <v>224</v>
      </c>
      <c r="D17" s="326"/>
      <c r="E17" s="272">
        <v>34.923999999999999</v>
      </c>
      <c r="F17" s="273"/>
      <c r="G17" s="274"/>
      <c r="H17" s="275"/>
      <c r="I17" s="269"/>
      <c r="J17" s="276"/>
      <c r="K17" s="269"/>
      <c r="M17" s="270" t="s">
        <v>224</v>
      </c>
      <c r="O17" s="259"/>
    </row>
    <row r="18" spans="1:80">
      <c r="A18" s="268"/>
      <c r="B18" s="271"/>
      <c r="C18" s="325" t="s">
        <v>225</v>
      </c>
      <c r="D18" s="326"/>
      <c r="E18" s="272">
        <v>0.6</v>
      </c>
      <c r="F18" s="273"/>
      <c r="G18" s="274"/>
      <c r="H18" s="275"/>
      <c r="I18" s="269"/>
      <c r="J18" s="276"/>
      <c r="K18" s="269"/>
      <c r="M18" s="270" t="s">
        <v>225</v>
      </c>
      <c r="O18" s="259"/>
    </row>
    <row r="19" spans="1:80">
      <c r="A19" s="260">
        <v>7</v>
      </c>
      <c r="B19" s="261" t="s">
        <v>169</v>
      </c>
      <c r="C19" s="262" t="s">
        <v>170</v>
      </c>
      <c r="D19" s="263" t="s">
        <v>113</v>
      </c>
      <c r="E19" s="264">
        <v>35.524000000000001</v>
      </c>
      <c r="F19" s="264"/>
      <c r="G19" s="265">
        <f>E19*F19</f>
        <v>0</v>
      </c>
      <c r="H19" s="266">
        <v>9.7000000000000005E-4</v>
      </c>
      <c r="I19" s="267">
        <f>E19*H19</f>
        <v>3.4458280000000001E-2</v>
      </c>
      <c r="J19" s="266">
        <v>0</v>
      </c>
      <c r="K19" s="267">
        <f>E19*J19</f>
        <v>0</v>
      </c>
      <c r="O19" s="259">
        <v>2</v>
      </c>
      <c r="AA19" s="232">
        <v>1</v>
      </c>
      <c r="AB19" s="232">
        <v>1</v>
      </c>
      <c r="AC19" s="232">
        <v>1</v>
      </c>
      <c r="AZ19" s="232">
        <v>1</v>
      </c>
      <c r="BA19" s="232">
        <f>IF(AZ19=1,G19,0)</f>
        <v>0</v>
      </c>
      <c r="BB19" s="232">
        <f>IF(AZ19=2,G19,0)</f>
        <v>0</v>
      </c>
      <c r="BC19" s="232">
        <f>IF(AZ19=3,G19,0)</f>
        <v>0</v>
      </c>
      <c r="BD19" s="232">
        <f>IF(AZ19=4,G19,0)</f>
        <v>0</v>
      </c>
      <c r="BE19" s="232">
        <f>IF(AZ19=5,G19,0)</f>
        <v>0</v>
      </c>
      <c r="CA19" s="259">
        <v>1</v>
      </c>
      <c r="CB19" s="259">
        <v>1</v>
      </c>
    </row>
    <row r="20" spans="1:80">
      <c r="A20" s="260">
        <v>8</v>
      </c>
      <c r="B20" s="261" t="s">
        <v>226</v>
      </c>
      <c r="C20" s="262" t="s">
        <v>227</v>
      </c>
      <c r="D20" s="263" t="s">
        <v>155</v>
      </c>
      <c r="E20" s="264">
        <v>1</v>
      </c>
      <c r="F20" s="264"/>
      <c r="G20" s="265">
        <f>E20*F20</f>
        <v>0</v>
      </c>
      <c r="H20" s="266">
        <v>5.2650000000000002E-2</v>
      </c>
      <c r="I20" s="267">
        <f>E20*H20</f>
        <v>5.2650000000000002E-2</v>
      </c>
      <c r="J20" s="266">
        <v>0</v>
      </c>
      <c r="K20" s="267">
        <f>E20*J20</f>
        <v>0</v>
      </c>
      <c r="O20" s="259">
        <v>2</v>
      </c>
      <c r="AA20" s="232">
        <v>1</v>
      </c>
      <c r="AB20" s="232">
        <v>1</v>
      </c>
      <c r="AC20" s="232">
        <v>1</v>
      </c>
      <c r="AZ20" s="232">
        <v>1</v>
      </c>
      <c r="BA20" s="232">
        <f>IF(AZ20=1,G20,0)</f>
        <v>0</v>
      </c>
      <c r="BB20" s="232">
        <f>IF(AZ20=2,G20,0)</f>
        <v>0</v>
      </c>
      <c r="BC20" s="232">
        <f>IF(AZ20=3,G20,0)</f>
        <v>0</v>
      </c>
      <c r="BD20" s="232">
        <f>IF(AZ20=4,G20,0)</f>
        <v>0</v>
      </c>
      <c r="BE20" s="232">
        <f>IF(AZ20=5,G20,0)</f>
        <v>0</v>
      </c>
      <c r="CA20" s="259">
        <v>1</v>
      </c>
      <c r="CB20" s="259">
        <v>1</v>
      </c>
    </row>
    <row r="21" spans="1:80">
      <c r="A21" s="260">
        <v>9</v>
      </c>
      <c r="B21" s="261" t="s">
        <v>228</v>
      </c>
      <c r="C21" s="262" t="s">
        <v>229</v>
      </c>
      <c r="D21" s="263" t="s">
        <v>103</v>
      </c>
      <c r="E21" s="264">
        <v>1</v>
      </c>
      <c r="F21" s="264"/>
      <c r="G21" s="265">
        <f>E21*F21</f>
        <v>0</v>
      </c>
      <c r="H21" s="266">
        <v>0.95</v>
      </c>
      <c r="I21" s="267">
        <f>E21*H21</f>
        <v>0.95</v>
      </c>
      <c r="J21" s="266"/>
      <c r="K21" s="267">
        <f>E21*J21</f>
        <v>0</v>
      </c>
      <c r="O21" s="259">
        <v>2</v>
      </c>
      <c r="AA21" s="232">
        <v>3</v>
      </c>
      <c r="AB21" s="232">
        <v>1</v>
      </c>
      <c r="AC21" s="232">
        <v>5930006</v>
      </c>
      <c r="AZ21" s="232">
        <v>1</v>
      </c>
      <c r="BA21" s="232">
        <f>IF(AZ21=1,G21,0)</f>
        <v>0</v>
      </c>
      <c r="BB21" s="232">
        <f>IF(AZ21=2,G21,0)</f>
        <v>0</v>
      </c>
      <c r="BC21" s="232">
        <f>IF(AZ21=3,G21,0)</f>
        <v>0</v>
      </c>
      <c r="BD21" s="232">
        <f>IF(AZ21=4,G21,0)</f>
        <v>0</v>
      </c>
      <c r="BE21" s="232">
        <f>IF(AZ21=5,G21,0)</f>
        <v>0</v>
      </c>
      <c r="CA21" s="259">
        <v>3</v>
      </c>
      <c r="CB21" s="259">
        <v>1</v>
      </c>
    </row>
    <row r="22" spans="1:80">
      <c r="A22" s="277"/>
      <c r="B22" s="278" t="s">
        <v>104</v>
      </c>
      <c r="C22" s="279" t="s">
        <v>162</v>
      </c>
      <c r="D22" s="280"/>
      <c r="E22" s="281"/>
      <c r="F22" s="282"/>
      <c r="G22" s="283">
        <f>SUM(G13:G21)</f>
        <v>0</v>
      </c>
      <c r="H22" s="284"/>
      <c r="I22" s="285">
        <f>SUM(I13:I21)</f>
        <v>26.914272879999995</v>
      </c>
      <c r="J22" s="284"/>
      <c r="K22" s="285">
        <f>SUM(K13:K21)</f>
        <v>0</v>
      </c>
      <c r="O22" s="259">
        <v>4</v>
      </c>
      <c r="BA22" s="286">
        <f>SUM(BA13:BA21)</f>
        <v>0</v>
      </c>
      <c r="BB22" s="286">
        <f>SUM(BB13:BB21)</f>
        <v>0</v>
      </c>
      <c r="BC22" s="286">
        <f>SUM(BC13:BC21)</f>
        <v>0</v>
      </c>
      <c r="BD22" s="286">
        <f>SUM(BD13:BD21)</f>
        <v>0</v>
      </c>
      <c r="BE22" s="286">
        <f>SUM(BE13:BE21)</f>
        <v>0</v>
      </c>
    </row>
    <row r="23" spans="1:80">
      <c r="A23" s="249" t="s">
        <v>100</v>
      </c>
      <c r="B23" s="250" t="s">
        <v>171</v>
      </c>
      <c r="C23" s="251" t="s">
        <v>172</v>
      </c>
      <c r="D23" s="252"/>
      <c r="E23" s="253"/>
      <c r="F23" s="253"/>
      <c r="G23" s="254"/>
      <c r="H23" s="255"/>
      <c r="I23" s="256"/>
      <c r="J23" s="257"/>
      <c r="K23" s="258"/>
      <c r="O23" s="259">
        <v>1</v>
      </c>
    </row>
    <row r="24" spans="1:80">
      <c r="A24" s="260">
        <v>10</v>
      </c>
      <c r="B24" s="261" t="s">
        <v>230</v>
      </c>
      <c r="C24" s="262" t="s">
        <v>231</v>
      </c>
      <c r="D24" s="263" t="s">
        <v>113</v>
      </c>
      <c r="E24" s="264">
        <v>8.64</v>
      </c>
      <c r="F24" s="264"/>
      <c r="G24" s="265">
        <f>E24*F24</f>
        <v>0</v>
      </c>
      <c r="H24" s="266">
        <v>0.48499999999999999</v>
      </c>
      <c r="I24" s="267">
        <f>E24*H24</f>
        <v>4.1904000000000003</v>
      </c>
      <c r="J24" s="266">
        <v>0</v>
      </c>
      <c r="K24" s="267">
        <f>E24*J24</f>
        <v>0</v>
      </c>
      <c r="O24" s="259">
        <v>2</v>
      </c>
      <c r="AA24" s="232">
        <v>1</v>
      </c>
      <c r="AB24" s="232">
        <v>1</v>
      </c>
      <c r="AC24" s="232">
        <v>1</v>
      </c>
      <c r="AZ24" s="232">
        <v>1</v>
      </c>
      <c r="BA24" s="232">
        <f>IF(AZ24=1,G24,0)</f>
        <v>0</v>
      </c>
      <c r="BB24" s="232">
        <f>IF(AZ24=2,G24,0)</f>
        <v>0</v>
      </c>
      <c r="BC24" s="232">
        <f>IF(AZ24=3,G24,0)</f>
        <v>0</v>
      </c>
      <c r="BD24" s="232">
        <f>IF(AZ24=4,G24,0)</f>
        <v>0</v>
      </c>
      <c r="BE24" s="232">
        <f>IF(AZ24=5,G24,0)</f>
        <v>0</v>
      </c>
      <c r="CA24" s="259">
        <v>1</v>
      </c>
      <c r="CB24" s="259">
        <v>1</v>
      </c>
    </row>
    <row r="25" spans="1:80">
      <c r="A25" s="268"/>
      <c r="B25" s="271"/>
      <c r="C25" s="325" t="s">
        <v>232</v>
      </c>
      <c r="D25" s="326"/>
      <c r="E25" s="272">
        <v>8.64</v>
      </c>
      <c r="F25" s="273"/>
      <c r="G25" s="274"/>
      <c r="H25" s="275"/>
      <c r="I25" s="269"/>
      <c r="J25" s="276"/>
      <c r="K25" s="269"/>
      <c r="M25" s="270" t="s">
        <v>232</v>
      </c>
      <c r="O25" s="259"/>
    </row>
    <row r="26" spans="1:80">
      <c r="A26" s="260">
        <v>11</v>
      </c>
      <c r="B26" s="261" t="s">
        <v>176</v>
      </c>
      <c r="C26" s="262" t="s">
        <v>177</v>
      </c>
      <c r="D26" s="263" t="s">
        <v>116</v>
      </c>
      <c r="E26" s="264">
        <v>2.2357999999999998</v>
      </c>
      <c r="F26" s="264"/>
      <c r="G26" s="265">
        <f>E26*F26</f>
        <v>0</v>
      </c>
      <c r="H26" s="266">
        <v>2.5</v>
      </c>
      <c r="I26" s="267">
        <f>E26*H26</f>
        <v>5.5894999999999992</v>
      </c>
      <c r="J26" s="266">
        <v>0</v>
      </c>
      <c r="K26" s="267">
        <f>E26*J26</f>
        <v>0</v>
      </c>
      <c r="O26" s="259">
        <v>2</v>
      </c>
      <c r="AA26" s="232">
        <v>1</v>
      </c>
      <c r="AB26" s="232">
        <v>1</v>
      </c>
      <c r="AC26" s="232">
        <v>1</v>
      </c>
      <c r="AZ26" s="232">
        <v>1</v>
      </c>
      <c r="BA26" s="232">
        <f>IF(AZ26=1,G26,0)</f>
        <v>0</v>
      </c>
      <c r="BB26" s="232">
        <f>IF(AZ26=2,G26,0)</f>
        <v>0</v>
      </c>
      <c r="BC26" s="232">
        <f>IF(AZ26=3,G26,0)</f>
        <v>0</v>
      </c>
      <c r="BD26" s="232">
        <f>IF(AZ26=4,G26,0)</f>
        <v>0</v>
      </c>
      <c r="BE26" s="232">
        <f>IF(AZ26=5,G26,0)</f>
        <v>0</v>
      </c>
      <c r="CA26" s="259">
        <v>1</v>
      </c>
      <c r="CB26" s="259">
        <v>1</v>
      </c>
    </row>
    <row r="27" spans="1:80">
      <c r="A27" s="268"/>
      <c r="B27" s="271"/>
      <c r="C27" s="325" t="s">
        <v>233</v>
      </c>
      <c r="D27" s="326"/>
      <c r="E27" s="272">
        <v>2.2357999999999998</v>
      </c>
      <c r="F27" s="273"/>
      <c r="G27" s="274"/>
      <c r="H27" s="275"/>
      <c r="I27" s="269"/>
      <c r="J27" s="276"/>
      <c r="K27" s="269"/>
      <c r="M27" s="270" t="s">
        <v>233</v>
      </c>
      <c r="O27" s="259"/>
    </row>
    <row r="28" spans="1:80">
      <c r="A28" s="260">
        <v>12</v>
      </c>
      <c r="B28" s="261" t="s">
        <v>179</v>
      </c>
      <c r="C28" s="262" t="s">
        <v>180</v>
      </c>
      <c r="D28" s="263" t="s">
        <v>113</v>
      </c>
      <c r="E28" s="264">
        <v>4.3840000000000003</v>
      </c>
      <c r="F28" s="264"/>
      <c r="G28" s="265">
        <f>E28*F28</f>
        <v>0</v>
      </c>
      <c r="H28" s="266">
        <v>4.4200000000000003E-3</v>
      </c>
      <c r="I28" s="267">
        <f>E28*H28</f>
        <v>1.9377280000000004E-2</v>
      </c>
      <c r="J28" s="266">
        <v>0</v>
      </c>
      <c r="K28" s="267">
        <f>E28*J28</f>
        <v>0</v>
      </c>
      <c r="O28" s="259">
        <v>2</v>
      </c>
      <c r="AA28" s="232">
        <v>1</v>
      </c>
      <c r="AB28" s="232">
        <v>1</v>
      </c>
      <c r="AC28" s="232">
        <v>1</v>
      </c>
      <c r="AZ28" s="232">
        <v>1</v>
      </c>
      <c r="BA28" s="232">
        <f>IF(AZ28=1,G28,0)</f>
        <v>0</v>
      </c>
      <c r="BB28" s="232">
        <f>IF(AZ28=2,G28,0)</f>
        <v>0</v>
      </c>
      <c r="BC28" s="232">
        <f>IF(AZ28=3,G28,0)</f>
        <v>0</v>
      </c>
      <c r="BD28" s="232">
        <f>IF(AZ28=4,G28,0)</f>
        <v>0</v>
      </c>
      <c r="BE28" s="232">
        <f>IF(AZ28=5,G28,0)</f>
        <v>0</v>
      </c>
      <c r="CA28" s="259">
        <v>1</v>
      </c>
      <c r="CB28" s="259">
        <v>1</v>
      </c>
    </row>
    <row r="29" spans="1:80">
      <c r="A29" s="268"/>
      <c r="B29" s="271"/>
      <c r="C29" s="325" t="s">
        <v>234</v>
      </c>
      <c r="D29" s="326"/>
      <c r="E29" s="272">
        <v>4.3840000000000003</v>
      </c>
      <c r="F29" s="273"/>
      <c r="G29" s="274"/>
      <c r="H29" s="275"/>
      <c r="I29" s="269"/>
      <c r="J29" s="276"/>
      <c r="K29" s="269"/>
      <c r="M29" s="270" t="s">
        <v>234</v>
      </c>
      <c r="O29" s="259"/>
    </row>
    <row r="30" spans="1:80">
      <c r="A30" s="260">
        <v>13</v>
      </c>
      <c r="B30" s="261" t="s">
        <v>235</v>
      </c>
      <c r="C30" s="262" t="s">
        <v>236</v>
      </c>
      <c r="D30" s="263" t="s">
        <v>113</v>
      </c>
      <c r="E30" s="264">
        <v>8.64</v>
      </c>
      <c r="F30" s="264"/>
      <c r="G30" s="265">
        <f>E30*F30</f>
        <v>0</v>
      </c>
      <c r="H30" s="266">
        <v>0.82189999999999996</v>
      </c>
      <c r="I30" s="267">
        <f>E30*H30</f>
        <v>7.101216</v>
      </c>
      <c r="J30" s="266">
        <v>0</v>
      </c>
      <c r="K30" s="267">
        <f>E30*J30</f>
        <v>0</v>
      </c>
      <c r="O30" s="259">
        <v>2</v>
      </c>
      <c r="AA30" s="232">
        <v>1</v>
      </c>
      <c r="AB30" s="232">
        <v>1</v>
      </c>
      <c r="AC30" s="232">
        <v>1</v>
      </c>
      <c r="AZ30" s="232">
        <v>1</v>
      </c>
      <c r="BA30" s="232">
        <f>IF(AZ30=1,G30,0)</f>
        <v>0</v>
      </c>
      <c r="BB30" s="232">
        <f>IF(AZ30=2,G30,0)</f>
        <v>0</v>
      </c>
      <c r="BC30" s="232">
        <f>IF(AZ30=3,G30,0)</f>
        <v>0</v>
      </c>
      <c r="BD30" s="232">
        <f>IF(AZ30=4,G30,0)</f>
        <v>0</v>
      </c>
      <c r="BE30" s="232">
        <f>IF(AZ30=5,G30,0)</f>
        <v>0</v>
      </c>
      <c r="CA30" s="259">
        <v>1</v>
      </c>
      <c r="CB30" s="259">
        <v>1</v>
      </c>
    </row>
    <row r="31" spans="1:80">
      <c r="A31" s="277"/>
      <c r="B31" s="278" t="s">
        <v>104</v>
      </c>
      <c r="C31" s="279" t="s">
        <v>173</v>
      </c>
      <c r="D31" s="280"/>
      <c r="E31" s="281"/>
      <c r="F31" s="282"/>
      <c r="G31" s="283">
        <f>SUM(G23:G30)</f>
        <v>0</v>
      </c>
      <c r="H31" s="284"/>
      <c r="I31" s="285">
        <f>SUM(I23:I30)</f>
        <v>16.900493279999999</v>
      </c>
      <c r="J31" s="284"/>
      <c r="K31" s="285">
        <f>SUM(K23:K30)</f>
        <v>0</v>
      </c>
      <c r="O31" s="259">
        <v>4</v>
      </c>
      <c r="BA31" s="286">
        <f>SUM(BA23:BA30)</f>
        <v>0</v>
      </c>
      <c r="BB31" s="286">
        <f>SUM(BB23:BB30)</f>
        <v>0</v>
      </c>
      <c r="BC31" s="286">
        <f>SUM(BC23:BC30)</f>
        <v>0</v>
      </c>
      <c r="BD31" s="286">
        <f>SUM(BD23:BD30)</f>
        <v>0</v>
      </c>
      <c r="BE31" s="286">
        <f>SUM(BE23:BE30)</f>
        <v>0</v>
      </c>
    </row>
    <row r="32" spans="1:80">
      <c r="A32" s="249" t="s">
        <v>100</v>
      </c>
      <c r="B32" s="250" t="s">
        <v>184</v>
      </c>
      <c r="C32" s="251" t="s">
        <v>185</v>
      </c>
      <c r="D32" s="252"/>
      <c r="E32" s="253"/>
      <c r="F32" s="253"/>
      <c r="G32" s="254"/>
      <c r="H32" s="255"/>
      <c r="I32" s="256"/>
      <c r="J32" s="257"/>
      <c r="K32" s="258"/>
      <c r="O32" s="259">
        <v>1</v>
      </c>
    </row>
    <row r="33" spans="1:80">
      <c r="A33" s="260">
        <v>14</v>
      </c>
      <c r="B33" s="261" t="s">
        <v>187</v>
      </c>
      <c r="C33" s="262" t="s">
        <v>188</v>
      </c>
      <c r="D33" s="263" t="s">
        <v>147</v>
      </c>
      <c r="E33" s="264">
        <v>11</v>
      </c>
      <c r="F33" s="264"/>
      <c r="G33" s="265">
        <f>E33*F33</f>
        <v>0</v>
      </c>
      <c r="H33" s="266">
        <v>1.308E-2</v>
      </c>
      <c r="I33" s="267">
        <f>E33*H33</f>
        <v>0.14388000000000001</v>
      </c>
      <c r="J33" s="266">
        <v>0</v>
      </c>
      <c r="K33" s="267">
        <f>E33*J33</f>
        <v>0</v>
      </c>
      <c r="O33" s="259">
        <v>2</v>
      </c>
      <c r="AA33" s="232">
        <v>1</v>
      </c>
      <c r="AB33" s="232">
        <v>1</v>
      </c>
      <c r="AC33" s="232">
        <v>1</v>
      </c>
      <c r="AZ33" s="232">
        <v>1</v>
      </c>
      <c r="BA33" s="232">
        <f>IF(AZ33=1,G33,0)</f>
        <v>0</v>
      </c>
      <c r="BB33" s="232">
        <f>IF(AZ33=2,G33,0)</f>
        <v>0</v>
      </c>
      <c r="BC33" s="232">
        <f>IF(AZ33=3,G33,0)</f>
        <v>0</v>
      </c>
      <c r="BD33" s="232">
        <f>IF(AZ33=4,G33,0)</f>
        <v>0</v>
      </c>
      <c r="BE33" s="232">
        <f>IF(AZ33=5,G33,0)</f>
        <v>0</v>
      </c>
      <c r="CA33" s="259">
        <v>1</v>
      </c>
      <c r="CB33" s="259">
        <v>1</v>
      </c>
    </row>
    <row r="34" spans="1:80">
      <c r="A34" s="260">
        <v>15</v>
      </c>
      <c r="B34" s="261" t="s">
        <v>237</v>
      </c>
      <c r="C34" s="262" t="s">
        <v>238</v>
      </c>
      <c r="D34" s="263" t="s">
        <v>116</v>
      </c>
      <c r="E34" s="264">
        <v>4.6459000000000001</v>
      </c>
      <c r="F34" s="264"/>
      <c r="G34" s="265">
        <f>E34*F34</f>
        <v>0</v>
      </c>
      <c r="H34" s="266">
        <v>2.5249999999999999</v>
      </c>
      <c r="I34" s="267">
        <f>E34*H34</f>
        <v>11.730897499999999</v>
      </c>
      <c r="J34" s="266">
        <v>0</v>
      </c>
      <c r="K34" s="267">
        <f>E34*J34</f>
        <v>0</v>
      </c>
      <c r="O34" s="259">
        <v>2</v>
      </c>
      <c r="AA34" s="232">
        <v>1</v>
      </c>
      <c r="AB34" s="232">
        <v>1</v>
      </c>
      <c r="AC34" s="232">
        <v>1</v>
      </c>
      <c r="AZ34" s="232">
        <v>1</v>
      </c>
      <c r="BA34" s="232">
        <f>IF(AZ34=1,G34,0)</f>
        <v>0</v>
      </c>
      <c r="BB34" s="232">
        <f>IF(AZ34=2,G34,0)</f>
        <v>0</v>
      </c>
      <c r="BC34" s="232">
        <f>IF(AZ34=3,G34,0)</f>
        <v>0</v>
      </c>
      <c r="BD34" s="232">
        <f>IF(AZ34=4,G34,0)</f>
        <v>0</v>
      </c>
      <c r="BE34" s="232">
        <f>IF(AZ34=5,G34,0)</f>
        <v>0</v>
      </c>
      <c r="CA34" s="259">
        <v>1</v>
      </c>
      <c r="CB34" s="259">
        <v>1</v>
      </c>
    </row>
    <row r="35" spans="1:80">
      <c r="A35" s="268"/>
      <c r="B35" s="271"/>
      <c r="C35" s="325" t="s">
        <v>239</v>
      </c>
      <c r="D35" s="326"/>
      <c r="E35" s="272">
        <v>4.6459000000000001</v>
      </c>
      <c r="F35" s="273"/>
      <c r="G35" s="274"/>
      <c r="H35" s="275"/>
      <c r="I35" s="269"/>
      <c r="J35" s="276"/>
      <c r="K35" s="269"/>
      <c r="M35" s="270" t="s">
        <v>239</v>
      </c>
      <c r="O35" s="259"/>
    </row>
    <row r="36" spans="1:80">
      <c r="A36" s="260">
        <v>16</v>
      </c>
      <c r="B36" s="261" t="s">
        <v>240</v>
      </c>
      <c r="C36" s="262" t="s">
        <v>241</v>
      </c>
      <c r="D36" s="263" t="s">
        <v>113</v>
      </c>
      <c r="E36" s="264">
        <v>13.151999999999999</v>
      </c>
      <c r="F36" s="264"/>
      <c r="G36" s="265">
        <f>E36*F36</f>
        <v>0</v>
      </c>
      <c r="H36" s="266">
        <v>4.1799999999999997E-3</v>
      </c>
      <c r="I36" s="267">
        <f>E36*H36</f>
        <v>5.4975359999999994E-2</v>
      </c>
      <c r="J36" s="266">
        <v>0</v>
      </c>
      <c r="K36" s="267">
        <f>E36*J36</f>
        <v>0</v>
      </c>
      <c r="O36" s="259">
        <v>2</v>
      </c>
      <c r="AA36" s="232">
        <v>1</v>
      </c>
      <c r="AB36" s="232">
        <v>1</v>
      </c>
      <c r="AC36" s="232">
        <v>1</v>
      </c>
      <c r="AZ36" s="232">
        <v>1</v>
      </c>
      <c r="BA36" s="232">
        <f>IF(AZ36=1,G36,0)</f>
        <v>0</v>
      </c>
      <c r="BB36" s="232">
        <f>IF(AZ36=2,G36,0)</f>
        <v>0</v>
      </c>
      <c r="BC36" s="232">
        <f>IF(AZ36=3,G36,0)</f>
        <v>0</v>
      </c>
      <c r="BD36" s="232">
        <f>IF(AZ36=4,G36,0)</f>
        <v>0</v>
      </c>
      <c r="BE36" s="232">
        <f>IF(AZ36=5,G36,0)</f>
        <v>0</v>
      </c>
      <c r="CA36" s="259">
        <v>1</v>
      </c>
      <c r="CB36" s="259">
        <v>1</v>
      </c>
    </row>
    <row r="37" spans="1:80">
      <c r="A37" s="268"/>
      <c r="B37" s="271"/>
      <c r="C37" s="325" t="s">
        <v>242</v>
      </c>
      <c r="D37" s="326"/>
      <c r="E37" s="272">
        <v>13.151999999999999</v>
      </c>
      <c r="F37" s="273"/>
      <c r="G37" s="274"/>
      <c r="H37" s="275"/>
      <c r="I37" s="269"/>
      <c r="J37" s="276"/>
      <c r="K37" s="269"/>
      <c r="M37" s="270" t="s">
        <v>242</v>
      </c>
      <c r="O37" s="259"/>
    </row>
    <row r="38" spans="1:80">
      <c r="A38" s="260">
        <v>17</v>
      </c>
      <c r="B38" s="261" t="s">
        <v>189</v>
      </c>
      <c r="C38" s="262" t="s">
        <v>190</v>
      </c>
      <c r="D38" s="263" t="s">
        <v>155</v>
      </c>
      <c r="E38" s="264">
        <v>4</v>
      </c>
      <c r="F38" s="264"/>
      <c r="G38" s="265">
        <f>E38*F38</f>
        <v>0</v>
      </c>
      <c r="H38" s="266">
        <v>0.92</v>
      </c>
      <c r="I38" s="267">
        <f>E38*H38</f>
        <v>3.68</v>
      </c>
      <c r="J38" s="266"/>
      <c r="K38" s="267">
        <f>E38*J38</f>
        <v>0</v>
      </c>
      <c r="O38" s="259">
        <v>2</v>
      </c>
      <c r="AA38" s="232">
        <v>3</v>
      </c>
      <c r="AB38" s="232">
        <v>1</v>
      </c>
      <c r="AC38" s="232">
        <v>59223116</v>
      </c>
      <c r="AZ38" s="232">
        <v>1</v>
      </c>
      <c r="BA38" s="232">
        <f>IF(AZ38=1,G38,0)</f>
        <v>0</v>
      </c>
      <c r="BB38" s="232">
        <f>IF(AZ38=2,G38,0)</f>
        <v>0</v>
      </c>
      <c r="BC38" s="232">
        <f>IF(AZ38=3,G38,0)</f>
        <v>0</v>
      </c>
      <c r="BD38" s="232">
        <f>IF(AZ38=4,G38,0)</f>
        <v>0</v>
      </c>
      <c r="BE38" s="232">
        <f>IF(AZ38=5,G38,0)</f>
        <v>0</v>
      </c>
      <c r="CA38" s="259">
        <v>3</v>
      </c>
      <c r="CB38" s="259">
        <v>1</v>
      </c>
    </row>
    <row r="39" spans="1:80">
      <c r="A39" s="260">
        <v>18</v>
      </c>
      <c r="B39" s="261" t="s">
        <v>243</v>
      </c>
      <c r="C39" s="262" t="s">
        <v>244</v>
      </c>
      <c r="D39" s="263" t="s">
        <v>155</v>
      </c>
      <c r="E39" s="264">
        <v>1</v>
      </c>
      <c r="F39" s="264"/>
      <c r="G39" s="265">
        <f>E39*F39</f>
        <v>0</v>
      </c>
      <c r="H39" s="266">
        <v>0.63500000000000001</v>
      </c>
      <c r="I39" s="267">
        <f>E39*H39</f>
        <v>0.63500000000000001</v>
      </c>
      <c r="J39" s="266"/>
      <c r="K39" s="267">
        <f>E39*J39</f>
        <v>0</v>
      </c>
      <c r="O39" s="259">
        <v>2</v>
      </c>
      <c r="AA39" s="232">
        <v>3</v>
      </c>
      <c r="AB39" s="232">
        <v>1</v>
      </c>
      <c r="AC39" s="232">
        <v>59223125</v>
      </c>
      <c r="AZ39" s="232">
        <v>1</v>
      </c>
      <c r="BA39" s="232">
        <f>IF(AZ39=1,G39,0)</f>
        <v>0</v>
      </c>
      <c r="BB39" s="232">
        <f>IF(AZ39=2,G39,0)</f>
        <v>0</v>
      </c>
      <c r="BC39" s="232">
        <f>IF(AZ39=3,G39,0)</f>
        <v>0</v>
      </c>
      <c r="BD39" s="232">
        <f>IF(AZ39=4,G39,0)</f>
        <v>0</v>
      </c>
      <c r="BE39" s="232">
        <f>IF(AZ39=5,G39,0)</f>
        <v>0</v>
      </c>
      <c r="CA39" s="259">
        <v>3</v>
      </c>
      <c r="CB39" s="259">
        <v>1</v>
      </c>
    </row>
    <row r="40" spans="1:80">
      <c r="A40" s="277"/>
      <c r="B40" s="278" t="s">
        <v>104</v>
      </c>
      <c r="C40" s="279" t="s">
        <v>186</v>
      </c>
      <c r="D40" s="280"/>
      <c r="E40" s="281"/>
      <c r="F40" s="282"/>
      <c r="G40" s="283">
        <f>SUM(G32:G39)</f>
        <v>0</v>
      </c>
      <c r="H40" s="284"/>
      <c r="I40" s="285">
        <f>SUM(I32:I39)</f>
        <v>16.244752859999998</v>
      </c>
      <c r="J40" s="284"/>
      <c r="K40" s="285">
        <f>SUM(K32:K39)</f>
        <v>0</v>
      </c>
      <c r="O40" s="259">
        <v>4</v>
      </c>
      <c r="BA40" s="286">
        <f>SUM(BA32:BA39)</f>
        <v>0</v>
      </c>
      <c r="BB40" s="286">
        <f>SUM(BB32:BB39)</f>
        <v>0</v>
      </c>
      <c r="BC40" s="286">
        <f>SUM(BC32:BC39)</f>
        <v>0</v>
      </c>
      <c r="BD40" s="286">
        <f>SUM(BD32:BD39)</f>
        <v>0</v>
      </c>
      <c r="BE40" s="286">
        <f>SUM(BE32:BE39)</f>
        <v>0</v>
      </c>
    </row>
    <row r="41" spans="1:80">
      <c r="A41" s="249" t="s">
        <v>100</v>
      </c>
      <c r="B41" s="250" t="s">
        <v>245</v>
      </c>
      <c r="C41" s="251" t="s">
        <v>246</v>
      </c>
      <c r="D41" s="252"/>
      <c r="E41" s="253"/>
      <c r="F41" s="253"/>
      <c r="G41" s="254"/>
      <c r="H41" s="255"/>
      <c r="I41" s="256"/>
      <c r="J41" s="257"/>
      <c r="K41" s="258"/>
      <c r="O41" s="259">
        <v>1</v>
      </c>
    </row>
    <row r="42" spans="1:80">
      <c r="A42" s="260">
        <v>19</v>
      </c>
      <c r="B42" s="261" t="s">
        <v>248</v>
      </c>
      <c r="C42" s="262" t="s">
        <v>249</v>
      </c>
      <c r="D42" s="263" t="s">
        <v>103</v>
      </c>
      <c r="E42" s="264">
        <v>1</v>
      </c>
      <c r="F42" s="264"/>
      <c r="G42" s="265">
        <f>E42*F42</f>
        <v>0</v>
      </c>
      <c r="H42" s="266">
        <v>0.5</v>
      </c>
      <c r="I42" s="267">
        <f>E42*H42</f>
        <v>0.5</v>
      </c>
      <c r="J42" s="266">
        <v>0</v>
      </c>
      <c r="K42" s="267">
        <f>E42*J42</f>
        <v>0</v>
      </c>
      <c r="O42" s="259">
        <v>2</v>
      </c>
      <c r="AA42" s="232">
        <v>1</v>
      </c>
      <c r="AB42" s="232">
        <v>1</v>
      </c>
      <c r="AC42" s="232">
        <v>1</v>
      </c>
      <c r="AZ42" s="232">
        <v>1</v>
      </c>
      <c r="BA42" s="232">
        <f>IF(AZ42=1,G42,0)</f>
        <v>0</v>
      </c>
      <c r="BB42" s="232">
        <f>IF(AZ42=2,G42,0)</f>
        <v>0</v>
      </c>
      <c r="BC42" s="232">
        <f>IF(AZ42=3,G42,0)</f>
        <v>0</v>
      </c>
      <c r="BD42" s="232">
        <f>IF(AZ42=4,G42,0)</f>
        <v>0</v>
      </c>
      <c r="BE42" s="232">
        <f>IF(AZ42=5,G42,0)</f>
        <v>0</v>
      </c>
      <c r="CA42" s="259">
        <v>1</v>
      </c>
      <c r="CB42" s="259">
        <v>1</v>
      </c>
    </row>
    <row r="43" spans="1:80">
      <c r="A43" s="260">
        <v>20</v>
      </c>
      <c r="B43" s="261" t="s">
        <v>250</v>
      </c>
      <c r="C43" s="262" t="s">
        <v>251</v>
      </c>
      <c r="D43" s="263" t="s">
        <v>147</v>
      </c>
      <c r="E43" s="264">
        <v>1</v>
      </c>
      <c r="F43" s="264"/>
      <c r="G43" s="265">
        <f>E43*F43</f>
        <v>0</v>
      </c>
      <c r="H43" s="266">
        <v>0.01</v>
      </c>
      <c r="I43" s="267">
        <f>E43*H43</f>
        <v>0.01</v>
      </c>
      <c r="J43" s="266">
        <v>0</v>
      </c>
      <c r="K43" s="267">
        <f>E43*J43</f>
        <v>0</v>
      </c>
      <c r="O43" s="259">
        <v>2</v>
      </c>
      <c r="AA43" s="232">
        <v>1</v>
      </c>
      <c r="AB43" s="232">
        <v>1</v>
      </c>
      <c r="AC43" s="232">
        <v>1</v>
      </c>
      <c r="AZ43" s="232">
        <v>1</v>
      </c>
      <c r="BA43" s="232">
        <f>IF(AZ43=1,G43,0)</f>
        <v>0</v>
      </c>
      <c r="BB43" s="232">
        <f>IF(AZ43=2,G43,0)</f>
        <v>0</v>
      </c>
      <c r="BC43" s="232">
        <f>IF(AZ43=3,G43,0)</f>
        <v>0</v>
      </c>
      <c r="BD43" s="232">
        <f>IF(AZ43=4,G43,0)</f>
        <v>0</v>
      </c>
      <c r="BE43" s="232">
        <f>IF(AZ43=5,G43,0)</f>
        <v>0</v>
      </c>
      <c r="CA43" s="259">
        <v>1</v>
      </c>
      <c r="CB43" s="259">
        <v>1</v>
      </c>
    </row>
    <row r="44" spans="1:80">
      <c r="A44" s="277"/>
      <c r="B44" s="278" t="s">
        <v>104</v>
      </c>
      <c r="C44" s="279" t="s">
        <v>247</v>
      </c>
      <c r="D44" s="280"/>
      <c r="E44" s="281"/>
      <c r="F44" s="282"/>
      <c r="G44" s="283">
        <f>SUM(G41:G43)</f>
        <v>0</v>
      </c>
      <c r="H44" s="284"/>
      <c r="I44" s="285">
        <f>SUM(I41:I43)</f>
        <v>0.51</v>
      </c>
      <c r="J44" s="284"/>
      <c r="K44" s="285">
        <f>SUM(K41:K43)</f>
        <v>0</v>
      </c>
      <c r="O44" s="259">
        <v>4</v>
      </c>
      <c r="BA44" s="286">
        <f>SUM(BA41:BA43)</f>
        <v>0</v>
      </c>
      <c r="BB44" s="286">
        <f>SUM(BB41:BB43)</f>
        <v>0</v>
      </c>
      <c r="BC44" s="286">
        <f>SUM(BC41:BC43)</f>
        <v>0</v>
      </c>
      <c r="BD44" s="286">
        <f>SUM(BD41:BD43)</f>
        <v>0</v>
      </c>
      <c r="BE44" s="286">
        <f>SUM(BE41:BE43)</f>
        <v>0</v>
      </c>
    </row>
    <row r="45" spans="1:80">
      <c r="A45" s="249" t="s">
        <v>100</v>
      </c>
      <c r="B45" s="250" t="s">
        <v>252</v>
      </c>
      <c r="C45" s="251" t="s">
        <v>253</v>
      </c>
      <c r="D45" s="252"/>
      <c r="E45" s="253"/>
      <c r="F45" s="253"/>
      <c r="G45" s="254"/>
      <c r="H45" s="255"/>
      <c r="I45" s="256"/>
      <c r="J45" s="257"/>
      <c r="K45" s="258"/>
      <c r="O45" s="259">
        <v>1</v>
      </c>
    </row>
    <row r="46" spans="1:80">
      <c r="A46" s="260">
        <v>21</v>
      </c>
      <c r="B46" s="261" t="s">
        <v>255</v>
      </c>
      <c r="C46" s="262" t="s">
        <v>256</v>
      </c>
      <c r="D46" s="263" t="s">
        <v>113</v>
      </c>
      <c r="E46" s="264">
        <v>2.4</v>
      </c>
      <c r="F46" s="264"/>
      <c r="G46" s="265">
        <f>E46*F46</f>
        <v>0</v>
      </c>
      <c r="H46" s="266">
        <v>4.9430000000000002E-2</v>
      </c>
      <c r="I46" s="267">
        <f>E46*H46</f>
        <v>0.118632</v>
      </c>
      <c r="J46" s="266">
        <v>0</v>
      </c>
      <c r="K46" s="267">
        <f>E46*J46</f>
        <v>0</v>
      </c>
      <c r="O46" s="259">
        <v>2</v>
      </c>
      <c r="AA46" s="232">
        <v>1</v>
      </c>
      <c r="AB46" s="232">
        <v>1</v>
      </c>
      <c r="AC46" s="232">
        <v>1</v>
      </c>
      <c r="AZ46" s="232">
        <v>1</v>
      </c>
      <c r="BA46" s="232">
        <f>IF(AZ46=1,G46,0)</f>
        <v>0</v>
      </c>
      <c r="BB46" s="232">
        <f>IF(AZ46=2,G46,0)</f>
        <v>0</v>
      </c>
      <c r="BC46" s="232">
        <f>IF(AZ46=3,G46,0)</f>
        <v>0</v>
      </c>
      <c r="BD46" s="232">
        <f>IF(AZ46=4,G46,0)</f>
        <v>0</v>
      </c>
      <c r="BE46" s="232">
        <f>IF(AZ46=5,G46,0)</f>
        <v>0</v>
      </c>
      <c r="CA46" s="259">
        <v>1</v>
      </c>
      <c r="CB46" s="259">
        <v>1</v>
      </c>
    </row>
    <row r="47" spans="1:80">
      <c r="A47" s="268"/>
      <c r="B47" s="271"/>
      <c r="C47" s="325" t="s">
        <v>257</v>
      </c>
      <c r="D47" s="326"/>
      <c r="E47" s="272">
        <v>2.4</v>
      </c>
      <c r="F47" s="273"/>
      <c r="G47" s="274"/>
      <c r="H47" s="275"/>
      <c r="I47" s="269"/>
      <c r="J47" s="276"/>
      <c r="K47" s="269"/>
      <c r="M47" s="270" t="s">
        <v>257</v>
      </c>
      <c r="O47" s="259"/>
    </row>
    <row r="48" spans="1:80">
      <c r="A48" s="277"/>
      <c r="B48" s="278" t="s">
        <v>104</v>
      </c>
      <c r="C48" s="279" t="s">
        <v>254</v>
      </c>
      <c r="D48" s="280"/>
      <c r="E48" s="281"/>
      <c r="F48" s="282"/>
      <c r="G48" s="283">
        <f>SUM(G45:G47)</f>
        <v>0</v>
      </c>
      <c r="H48" s="284"/>
      <c r="I48" s="285">
        <f>SUM(I45:I47)</f>
        <v>0.118632</v>
      </c>
      <c r="J48" s="284"/>
      <c r="K48" s="285">
        <f>SUM(K45:K47)</f>
        <v>0</v>
      </c>
      <c r="O48" s="259">
        <v>4</v>
      </c>
      <c r="BA48" s="286">
        <f>SUM(BA45:BA47)</f>
        <v>0</v>
      </c>
      <c r="BB48" s="286">
        <f>SUM(BB45:BB47)</f>
        <v>0</v>
      </c>
      <c r="BC48" s="286">
        <f>SUM(BC45:BC47)</f>
        <v>0</v>
      </c>
      <c r="BD48" s="286">
        <f>SUM(BD45:BD47)</f>
        <v>0</v>
      </c>
      <c r="BE48" s="286">
        <f>SUM(BE45:BE47)</f>
        <v>0</v>
      </c>
    </row>
    <row r="49" spans="1:80">
      <c r="A49" s="249" t="s">
        <v>100</v>
      </c>
      <c r="B49" s="250" t="s">
        <v>191</v>
      </c>
      <c r="C49" s="251" t="s">
        <v>192</v>
      </c>
      <c r="D49" s="252"/>
      <c r="E49" s="253"/>
      <c r="F49" s="253"/>
      <c r="G49" s="254"/>
      <c r="H49" s="255"/>
      <c r="I49" s="256"/>
      <c r="J49" s="257"/>
      <c r="K49" s="258"/>
      <c r="O49" s="259">
        <v>1</v>
      </c>
    </row>
    <row r="50" spans="1:80">
      <c r="A50" s="260">
        <v>22</v>
      </c>
      <c r="B50" s="261" t="s">
        <v>258</v>
      </c>
      <c r="C50" s="262" t="s">
        <v>259</v>
      </c>
      <c r="D50" s="263" t="s">
        <v>196</v>
      </c>
      <c r="E50" s="264">
        <v>60.692901020000001</v>
      </c>
      <c r="F50" s="264"/>
      <c r="G50" s="265">
        <f>E50*F50</f>
        <v>0</v>
      </c>
      <c r="H50" s="266">
        <v>0</v>
      </c>
      <c r="I50" s="267">
        <f>E50*H50</f>
        <v>0</v>
      </c>
      <c r="J50" s="266"/>
      <c r="K50" s="267">
        <f>E50*J50</f>
        <v>0</v>
      </c>
      <c r="O50" s="259">
        <v>2</v>
      </c>
      <c r="AA50" s="232">
        <v>7</v>
      </c>
      <c r="AB50" s="232">
        <v>1</v>
      </c>
      <c r="AC50" s="232">
        <v>2</v>
      </c>
      <c r="AZ50" s="232">
        <v>1</v>
      </c>
      <c r="BA50" s="232">
        <f>IF(AZ50=1,G50,0)</f>
        <v>0</v>
      </c>
      <c r="BB50" s="232">
        <f>IF(AZ50=2,G50,0)</f>
        <v>0</v>
      </c>
      <c r="BC50" s="232">
        <f>IF(AZ50=3,G50,0)</f>
        <v>0</v>
      </c>
      <c r="BD50" s="232">
        <f>IF(AZ50=4,G50,0)</f>
        <v>0</v>
      </c>
      <c r="BE50" s="232">
        <f>IF(AZ50=5,G50,0)</f>
        <v>0</v>
      </c>
      <c r="CA50" s="259">
        <v>7</v>
      </c>
      <c r="CB50" s="259">
        <v>1</v>
      </c>
    </row>
    <row r="51" spans="1:80">
      <c r="A51" s="277"/>
      <c r="B51" s="278" t="s">
        <v>104</v>
      </c>
      <c r="C51" s="279" t="s">
        <v>193</v>
      </c>
      <c r="D51" s="280"/>
      <c r="E51" s="281"/>
      <c r="F51" s="282"/>
      <c r="G51" s="283">
        <f>SUM(G49:G50)</f>
        <v>0</v>
      </c>
      <c r="H51" s="284"/>
      <c r="I51" s="285">
        <f>SUM(I49:I50)</f>
        <v>0</v>
      </c>
      <c r="J51" s="284"/>
      <c r="K51" s="285">
        <f>SUM(K49:K50)</f>
        <v>0</v>
      </c>
      <c r="O51" s="259">
        <v>4</v>
      </c>
      <c r="BA51" s="286">
        <f>SUM(BA49:BA50)</f>
        <v>0</v>
      </c>
      <c r="BB51" s="286">
        <f>SUM(BB49:BB50)</f>
        <v>0</v>
      </c>
      <c r="BC51" s="286">
        <f>SUM(BC49:BC50)</f>
        <v>0</v>
      </c>
      <c r="BD51" s="286">
        <f>SUM(BD49:BD50)</f>
        <v>0</v>
      </c>
      <c r="BE51" s="286">
        <f>SUM(BE49:BE50)</f>
        <v>0</v>
      </c>
    </row>
    <row r="52" spans="1:80">
      <c r="E52" s="232"/>
    </row>
    <row r="53" spans="1:80">
      <c r="E53" s="232"/>
    </row>
    <row r="54" spans="1:80">
      <c r="E54" s="232"/>
    </row>
    <row r="55" spans="1:80">
      <c r="E55" s="232"/>
    </row>
    <row r="56" spans="1:80">
      <c r="E56" s="232"/>
    </row>
    <row r="57" spans="1:80">
      <c r="E57" s="232"/>
    </row>
    <row r="58" spans="1:80">
      <c r="E58" s="232"/>
    </row>
    <row r="59" spans="1:80">
      <c r="E59" s="232"/>
    </row>
    <row r="60" spans="1:80">
      <c r="E60" s="232"/>
    </row>
    <row r="61" spans="1:80">
      <c r="E61" s="232"/>
    </row>
    <row r="62" spans="1:80">
      <c r="E62" s="232"/>
    </row>
    <row r="63" spans="1:80">
      <c r="E63" s="232"/>
    </row>
    <row r="64" spans="1:80">
      <c r="E64" s="232"/>
    </row>
    <row r="65" spans="1:7">
      <c r="E65" s="232"/>
    </row>
    <row r="66" spans="1:7">
      <c r="E66" s="232"/>
    </row>
    <row r="67" spans="1:7">
      <c r="E67" s="232"/>
    </row>
    <row r="68" spans="1:7">
      <c r="E68" s="232"/>
    </row>
    <row r="69" spans="1:7">
      <c r="E69" s="232"/>
    </row>
    <row r="70" spans="1:7">
      <c r="E70" s="232"/>
    </row>
    <row r="71" spans="1:7">
      <c r="E71" s="232"/>
    </row>
    <row r="72" spans="1:7">
      <c r="E72" s="232"/>
    </row>
    <row r="73" spans="1:7">
      <c r="E73" s="232"/>
    </row>
    <row r="74" spans="1:7">
      <c r="E74" s="232"/>
    </row>
    <row r="75" spans="1:7">
      <c r="A75" s="276"/>
      <c r="B75" s="276"/>
      <c r="C75" s="276"/>
      <c r="D75" s="276"/>
      <c r="E75" s="276"/>
      <c r="F75" s="276"/>
      <c r="G75" s="276"/>
    </row>
    <row r="76" spans="1:7">
      <c r="A76" s="276"/>
      <c r="B76" s="276"/>
      <c r="C76" s="276"/>
      <c r="D76" s="276"/>
      <c r="E76" s="276"/>
      <c r="F76" s="276"/>
      <c r="G76" s="276"/>
    </row>
    <row r="77" spans="1:7">
      <c r="A77" s="276"/>
      <c r="B77" s="276"/>
      <c r="C77" s="276"/>
      <c r="D77" s="276"/>
      <c r="E77" s="276"/>
      <c r="F77" s="276"/>
      <c r="G77" s="276"/>
    </row>
    <row r="78" spans="1:7">
      <c r="A78" s="276"/>
      <c r="B78" s="276"/>
      <c r="C78" s="276"/>
      <c r="D78" s="276"/>
      <c r="E78" s="276"/>
      <c r="F78" s="276"/>
      <c r="G78" s="276"/>
    </row>
    <row r="79" spans="1:7">
      <c r="E79" s="232"/>
    </row>
    <row r="80" spans="1:7">
      <c r="E80" s="232"/>
    </row>
    <row r="81" spans="5:5">
      <c r="E81" s="232"/>
    </row>
    <row r="82" spans="5:5">
      <c r="E82" s="232"/>
    </row>
    <row r="83" spans="5:5">
      <c r="E83" s="232"/>
    </row>
    <row r="84" spans="5:5">
      <c r="E84" s="232"/>
    </row>
    <row r="85" spans="5:5">
      <c r="E85" s="232"/>
    </row>
    <row r="86" spans="5:5">
      <c r="E86" s="232"/>
    </row>
    <row r="87" spans="5:5">
      <c r="E87" s="232"/>
    </row>
    <row r="88" spans="5:5">
      <c r="E88" s="232"/>
    </row>
    <row r="89" spans="5:5">
      <c r="E89" s="232"/>
    </row>
    <row r="90" spans="5:5">
      <c r="E90" s="232"/>
    </row>
    <row r="91" spans="5:5">
      <c r="E91" s="232"/>
    </row>
    <row r="92" spans="5:5">
      <c r="E92" s="232"/>
    </row>
    <row r="93" spans="5:5">
      <c r="E93" s="232"/>
    </row>
    <row r="94" spans="5:5">
      <c r="E94" s="232"/>
    </row>
    <row r="95" spans="5:5">
      <c r="E95" s="232"/>
    </row>
    <row r="96" spans="5:5">
      <c r="E96" s="232"/>
    </row>
    <row r="97" spans="1:7">
      <c r="E97" s="232"/>
    </row>
    <row r="98" spans="1:7">
      <c r="E98" s="232"/>
    </row>
    <row r="99" spans="1:7">
      <c r="E99" s="232"/>
    </row>
    <row r="100" spans="1:7">
      <c r="E100" s="232"/>
    </row>
    <row r="101" spans="1:7">
      <c r="E101" s="232"/>
    </row>
    <row r="102" spans="1:7">
      <c r="E102" s="232"/>
    </row>
    <row r="103" spans="1:7">
      <c r="E103" s="232"/>
    </row>
    <row r="104" spans="1:7">
      <c r="E104" s="232"/>
    </row>
    <row r="105" spans="1:7">
      <c r="E105" s="232"/>
    </row>
    <row r="106" spans="1:7">
      <c r="E106" s="232"/>
    </row>
    <row r="107" spans="1:7">
      <c r="E107" s="232"/>
    </row>
    <row r="108" spans="1:7">
      <c r="E108" s="232"/>
    </row>
    <row r="109" spans="1:7">
      <c r="E109" s="232"/>
    </row>
    <row r="110" spans="1:7">
      <c r="A110" s="287"/>
      <c r="B110" s="287"/>
    </row>
    <row r="111" spans="1:7">
      <c r="A111" s="276"/>
      <c r="B111" s="276"/>
      <c r="C111" s="288"/>
      <c r="D111" s="288"/>
      <c r="E111" s="289"/>
      <c r="F111" s="288"/>
      <c r="G111" s="290"/>
    </row>
    <row r="112" spans="1:7">
      <c r="A112" s="291"/>
      <c r="B112" s="291"/>
      <c r="C112" s="276"/>
      <c r="D112" s="276"/>
      <c r="E112" s="292"/>
      <c r="F112" s="276"/>
      <c r="G112" s="276"/>
    </row>
    <row r="113" spans="1:7">
      <c r="A113" s="276"/>
      <c r="B113" s="276"/>
      <c r="C113" s="276"/>
      <c r="D113" s="276"/>
      <c r="E113" s="292"/>
      <c r="F113" s="276"/>
      <c r="G113" s="276"/>
    </row>
    <row r="114" spans="1:7">
      <c r="A114" s="276"/>
      <c r="B114" s="276"/>
      <c r="C114" s="276"/>
      <c r="D114" s="276"/>
      <c r="E114" s="292"/>
      <c r="F114" s="276"/>
      <c r="G114" s="276"/>
    </row>
    <row r="115" spans="1:7">
      <c r="A115" s="276"/>
      <c r="B115" s="276"/>
      <c r="C115" s="276"/>
      <c r="D115" s="276"/>
      <c r="E115" s="292"/>
      <c r="F115" s="276"/>
      <c r="G115" s="276"/>
    </row>
    <row r="116" spans="1:7">
      <c r="A116" s="276"/>
      <c r="B116" s="276"/>
      <c r="C116" s="276"/>
      <c r="D116" s="276"/>
      <c r="E116" s="292"/>
      <c r="F116" s="276"/>
      <c r="G116" s="276"/>
    </row>
    <row r="117" spans="1:7">
      <c r="A117" s="276"/>
      <c r="B117" s="276"/>
      <c r="C117" s="276"/>
      <c r="D117" s="276"/>
      <c r="E117" s="292"/>
      <c r="F117" s="276"/>
      <c r="G117" s="276"/>
    </row>
    <row r="118" spans="1:7">
      <c r="A118" s="276"/>
      <c r="B118" s="276"/>
      <c r="C118" s="276"/>
      <c r="D118" s="276"/>
      <c r="E118" s="292"/>
      <c r="F118" s="276"/>
      <c r="G118" s="276"/>
    </row>
    <row r="119" spans="1:7">
      <c r="A119" s="276"/>
      <c r="B119" s="276"/>
      <c r="C119" s="276"/>
      <c r="D119" s="276"/>
      <c r="E119" s="292"/>
      <c r="F119" s="276"/>
      <c r="G119" s="276"/>
    </row>
    <row r="120" spans="1:7">
      <c r="A120" s="276"/>
      <c r="B120" s="276"/>
      <c r="C120" s="276"/>
      <c r="D120" s="276"/>
      <c r="E120" s="292"/>
      <c r="F120" s="276"/>
      <c r="G120" s="276"/>
    </row>
    <row r="121" spans="1:7">
      <c r="A121" s="276"/>
      <c r="B121" s="276"/>
      <c r="C121" s="276"/>
      <c r="D121" s="276"/>
      <c r="E121" s="292"/>
      <c r="F121" s="276"/>
      <c r="G121" s="276"/>
    </row>
    <row r="122" spans="1:7">
      <c r="A122" s="276"/>
      <c r="B122" s="276"/>
      <c r="C122" s="276"/>
      <c r="D122" s="276"/>
      <c r="E122" s="292"/>
      <c r="F122" s="276"/>
      <c r="G122" s="276"/>
    </row>
    <row r="123" spans="1:7">
      <c r="A123" s="276"/>
      <c r="B123" s="276"/>
      <c r="C123" s="276"/>
      <c r="D123" s="276"/>
      <c r="E123" s="292"/>
      <c r="F123" s="276"/>
      <c r="G123" s="276"/>
    </row>
    <row r="124" spans="1:7">
      <c r="A124" s="276"/>
      <c r="B124" s="276"/>
      <c r="C124" s="276"/>
      <c r="D124" s="276"/>
      <c r="E124" s="292"/>
      <c r="F124" s="276"/>
      <c r="G124" s="276"/>
    </row>
  </sheetData>
  <mergeCells count="13">
    <mergeCell ref="C47:D47"/>
    <mergeCell ref="C25:D25"/>
    <mergeCell ref="C27:D27"/>
    <mergeCell ref="C29:D29"/>
    <mergeCell ref="C35:D35"/>
    <mergeCell ref="C37:D37"/>
    <mergeCell ref="C15:D15"/>
    <mergeCell ref="C17:D17"/>
    <mergeCell ref="C18:D18"/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23"/>
  <dimension ref="A1:BE51"/>
  <sheetViews>
    <sheetView topLeftCell="A13" zoomScaleNormal="100" workbookViewId="0">
      <selection activeCell="D36" sqref="D36"/>
    </sheetView>
  </sheetViews>
  <sheetFormatPr defaultRowHeight="12.75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>
      <c r="A1" s="93" t="s">
        <v>33</v>
      </c>
      <c r="B1" s="94"/>
      <c r="C1" s="94"/>
      <c r="D1" s="94"/>
      <c r="E1" s="94"/>
      <c r="F1" s="94"/>
      <c r="G1" s="94"/>
    </row>
    <row r="2" spans="1:57" ht="12.75" customHeight="1">
      <c r="A2" s="95" t="s">
        <v>34</v>
      </c>
      <c r="B2" s="96"/>
      <c r="C2" s="97" t="s">
        <v>109</v>
      </c>
      <c r="D2" s="97" t="s">
        <v>109</v>
      </c>
      <c r="E2" s="98"/>
      <c r="F2" s="99" t="s">
        <v>35</v>
      </c>
      <c r="G2" s="100"/>
    </row>
    <row r="3" spans="1:57" ht="3" hidden="1" customHeight="1">
      <c r="A3" s="101"/>
      <c r="B3" s="102"/>
      <c r="C3" s="103"/>
      <c r="D3" s="103"/>
      <c r="E3" s="104"/>
      <c r="F3" s="105"/>
      <c r="G3" s="106"/>
    </row>
    <row r="4" spans="1:57" ht="12" customHeight="1">
      <c r="A4" s="107" t="s">
        <v>36</v>
      </c>
      <c r="B4" s="102"/>
      <c r="C4" s="103"/>
      <c r="D4" s="103"/>
      <c r="E4" s="104"/>
      <c r="F4" s="105" t="s">
        <v>37</v>
      </c>
      <c r="G4" s="108"/>
    </row>
    <row r="5" spans="1:57" ht="12.95" customHeight="1">
      <c r="A5" s="109" t="s">
        <v>260</v>
      </c>
      <c r="B5" s="110"/>
      <c r="C5" s="111" t="s">
        <v>261</v>
      </c>
      <c r="D5" s="112"/>
      <c r="E5" s="110"/>
      <c r="F5" s="105" t="s">
        <v>38</v>
      </c>
      <c r="G5" s="106"/>
    </row>
    <row r="6" spans="1:57" ht="12.95" customHeight="1">
      <c r="A6" s="107" t="s">
        <v>39</v>
      </c>
      <c r="B6" s="102"/>
      <c r="C6" s="103"/>
      <c r="D6" s="103"/>
      <c r="E6" s="104"/>
      <c r="F6" s="113" t="s">
        <v>40</v>
      </c>
      <c r="G6" s="114">
        <v>0</v>
      </c>
      <c r="O6" s="115"/>
    </row>
    <row r="7" spans="1:57" ht="12.95" customHeight="1">
      <c r="A7" s="116"/>
      <c r="B7" s="117"/>
      <c r="C7" s="118" t="s">
        <v>272</v>
      </c>
      <c r="D7" s="119"/>
      <c r="E7" s="119"/>
      <c r="F7" s="120" t="s">
        <v>41</v>
      </c>
      <c r="G7" s="114">
        <f>IF(G6=0,,ROUND((F30+F32)/G6,1))</f>
        <v>0</v>
      </c>
    </row>
    <row r="8" spans="1:57">
      <c r="A8" s="121" t="s">
        <v>42</v>
      </c>
      <c r="B8" s="105"/>
      <c r="C8" s="307"/>
      <c r="D8" s="307"/>
      <c r="E8" s="308"/>
      <c r="F8" s="122" t="s">
        <v>43</v>
      </c>
      <c r="G8" s="123"/>
      <c r="H8" s="124"/>
      <c r="I8" s="125"/>
    </row>
    <row r="9" spans="1:57">
      <c r="A9" s="121" t="s">
        <v>44</v>
      </c>
      <c r="B9" s="105"/>
      <c r="C9" s="307"/>
      <c r="D9" s="307"/>
      <c r="E9" s="308"/>
      <c r="F9" s="105"/>
      <c r="G9" s="126"/>
      <c r="H9" s="127"/>
    </row>
    <row r="10" spans="1:57">
      <c r="A10" s="121" t="s">
        <v>45</v>
      </c>
      <c r="B10" s="105"/>
      <c r="C10" s="307"/>
      <c r="D10" s="307"/>
      <c r="E10" s="307"/>
      <c r="F10" s="128"/>
      <c r="G10" s="129"/>
      <c r="H10" s="130"/>
    </row>
    <row r="11" spans="1:57" ht="13.5" customHeight="1">
      <c r="A11" s="121" t="s">
        <v>46</v>
      </c>
      <c r="B11" s="105"/>
      <c r="C11" s="307"/>
      <c r="D11" s="307"/>
      <c r="E11" s="307"/>
      <c r="F11" s="131" t="s">
        <v>47</v>
      </c>
      <c r="G11" s="132"/>
      <c r="H11" s="127"/>
      <c r="BA11" s="133"/>
      <c r="BB11" s="133"/>
      <c r="BC11" s="133"/>
      <c r="BD11" s="133"/>
      <c r="BE11" s="133"/>
    </row>
    <row r="12" spans="1:57" ht="12.75" customHeight="1">
      <c r="A12" s="134" t="s">
        <v>48</v>
      </c>
      <c r="B12" s="102"/>
      <c r="C12" s="309"/>
      <c r="D12" s="309"/>
      <c r="E12" s="309"/>
      <c r="F12" s="135" t="s">
        <v>49</v>
      </c>
      <c r="G12" s="136"/>
      <c r="H12" s="127"/>
    </row>
    <row r="13" spans="1:57" ht="28.5" customHeight="1" thickBot="1">
      <c r="A13" s="137" t="s">
        <v>50</v>
      </c>
      <c r="B13" s="138"/>
      <c r="C13" s="138"/>
      <c r="D13" s="138"/>
      <c r="E13" s="139"/>
      <c r="F13" s="139"/>
      <c r="G13" s="140"/>
      <c r="H13" s="127"/>
    </row>
    <row r="14" spans="1:57" ht="17.25" customHeight="1" thickBot="1">
      <c r="A14" s="141" t="s">
        <v>51</v>
      </c>
      <c r="B14" s="142"/>
      <c r="C14" s="143"/>
      <c r="D14" s="144" t="s">
        <v>52</v>
      </c>
      <c r="E14" s="145"/>
      <c r="F14" s="145"/>
      <c r="G14" s="143"/>
    </row>
    <row r="15" spans="1:57" ht="15.95" customHeight="1">
      <c r="A15" s="146"/>
      <c r="B15" s="147" t="s">
        <v>53</v>
      </c>
      <c r="C15" s="148">
        <v>0</v>
      </c>
      <c r="D15" s="149" t="str">
        <f>'0003  Rek'!A15</f>
        <v>Ztížené výrobní podmínky</v>
      </c>
      <c r="E15" s="150"/>
      <c r="F15" s="151"/>
      <c r="G15" s="148">
        <f>'0003  Rek'!I15</f>
        <v>0</v>
      </c>
    </row>
    <row r="16" spans="1:57" ht="15.95" customHeight="1">
      <c r="A16" s="146" t="s">
        <v>54</v>
      </c>
      <c r="B16" s="147" t="s">
        <v>55</v>
      </c>
      <c r="C16" s="148">
        <f>'0003  Rek'!F10</f>
        <v>0</v>
      </c>
      <c r="D16" s="101" t="str">
        <f>'0003  Rek'!A16</f>
        <v>Oborová přirážka</v>
      </c>
      <c r="E16" s="152"/>
      <c r="F16" s="153"/>
      <c r="G16" s="148">
        <f>'0003  Rek'!I16</f>
        <v>0</v>
      </c>
    </row>
    <row r="17" spans="1:7" ht="15.95" customHeight="1">
      <c r="A17" s="146" t="s">
        <v>56</v>
      </c>
      <c r="B17" s="147" t="s">
        <v>57</v>
      </c>
      <c r="C17" s="148">
        <f>'0003  Rek'!H10</f>
        <v>0</v>
      </c>
      <c r="D17" s="101" t="str">
        <f>'0003  Rek'!A17</f>
        <v>Přesun stavebních kapacit</v>
      </c>
      <c r="E17" s="152"/>
      <c r="F17" s="153"/>
      <c r="G17" s="148">
        <f>'0003  Rek'!I17</f>
        <v>0</v>
      </c>
    </row>
    <row r="18" spans="1:7" ht="15.95" customHeight="1">
      <c r="A18" s="154" t="s">
        <v>58</v>
      </c>
      <c r="B18" s="155" t="s">
        <v>59</v>
      </c>
      <c r="C18" s="148">
        <f>'0003  Rek'!G10</f>
        <v>0</v>
      </c>
      <c r="D18" s="101" t="str">
        <f>'0003  Rek'!A18</f>
        <v>Mimostaveništní doprava</v>
      </c>
      <c r="E18" s="152"/>
      <c r="F18" s="153"/>
      <c r="G18" s="148">
        <f>'0003  Rek'!I18</f>
        <v>0</v>
      </c>
    </row>
    <row r="19" spans="1:7" ht="15.95" customHeight="1">
      <c r="A19" s="156" t="s">
        <v>60</v>
      </c>
      <c r="B19" s="147"/>
      <c r="C19" s="148">
        <f>SUM(C15:C18)</f>
        <v>0</v>
      </c>
      <c r="D19" s="101" t="str">
        <f>'0003  Rek'!A19</f>
        <v>Zařízení staveniště</v>
      </c>
      <c r="E19" s="152"/>
      <c r="F19" s="153"/>
      <c r="G19" s="148">
        <f>'0003  Rek'!I19</f>
        <v>0</v>
      </c>
    </row>
    <row r="20" spans="1:7" ht="15.95" customHeight="1">
      <c r="A20" s="156"/>
      <c r="B20" s="147"/>
      <c r="C20" s="148"/>
      <c r="D20" s="101" t="str">
        <f>'0003  Rek'!A20</f>
        <v>Provoz investora</v>
      </c>
      <c r="E20" s="152"/>
      <c r="F20" s="153"/>
      <c r="G20" s="148">
        <f>'0003  Rek'!I20</f>
        <v>0</v>
      </c>
    </row>
    <row r="21" spans="1:7" ht="15.95" customHeight="1">
      <c r="A21" s="156" t="s">
        <v>30</v>
      </c>
      <c r="B21" s="147"/>
      <c r="C21" s="148">
        <f>'0003  Rek'!I10</f>
        <v>0</v>
      </c>
      <c r="D21" s="101" t="str">
        <f>'0003  Rek'!A21</f>
        <v>Kompletační činnost (IČD)</v>
      </c>
      <c r="E21" s="152"/>
      <c r="F21" s="153"/>
      <c r="G21" s="148">
        <f>'0003  Rek'!I21</f>
        <v>0</v>
      </c>
    </row>
    <row r="22" spans="1:7" ht="15.95" customHeight="1">
      <c r="A22" s="157" t="s">
        <v>61</v>
      </c>
      <c r="B22" s="127"/>
      <c r="C22" s="148">
        <f>C19+C21</f>
        <v>0</v>
      </c>
      <c r="D22" s="101" t="s">
        <v>62</v>
      </c>
      <c r="E22" s="152"/>
      <c r="F22" s="153"/>
      <c r="G22" s="148">
        <f>G23-SUM(G15:G21)</f>
        <v>0</v>
      </c>
    </row>
    <row r="23" spans="1:7" ht="15.95" customHeight="1" thickBot="1">
      <c r="A23" s="305" t="s">
        <v>63</v>
      </c>
      <c r="B23" s="306"/>
      <c r="C23" s="158">
        <f>C22+G23</f>
        <v>0</v>
      </c>
      <c r="D23" s="159" t="s">
        <v>64</v>
      </c>
      <c r="E23" s="160"/>
      <c r="F23" s="161"/>
      <c r="G23" s="148">
        <f>'0003  Rek'!H23</f>
        <v>0</v>
      </c>
    </row>
    <row r="24" spans="1:7">
      <c r="A24" s="162" t="s">
        <v>65</v>
      </c>
      <c r="B24" s="163"/>
      <c r="C24" s="164"/>
      <c r="D24" s="163" t="s">
        <v>66</v>
      </c>
      <c r="E24" s="163"/>
      <c r="F24" s="165" t="s">
        <v>67</v>
      </c>
      <c r="G24" s="166"/>
    </row>
    <row r="25" spans="1:7">
      <c r="A25" s="157" t="s">
        <v>68</v>
      </c>
      <c r="B25" s="127"/>
      <c r="C25" s="167"/>
      <c r="D25" s="127" t="s">
        <v>68</v>
      </c>
      <c r="F25" s="168" t="s">
        <v>68</v>
      </c>
      <c r="G25" s="169"/>
    </row>
    <row r="26" spans="1:7" ht="37.5" customHeight="1">
      <c r="A26" s="157" t="s">
        <v>69</v>
      </c>
      <c r="B26" s="170"/>
      <c r="C26" s="167"/>
      <c r="D26" s="127" t="s">
        <v>69</v>
      </c>
      <c r="F26" s="168" t="s">
        <v>69</v>
      </c>
      <c r="G26" s="169"/>
    </row>
    <row r="27" spans="1:7">
      <c r="A27" s="157"/>
      <c r="B27" s="171"/>
      <c r="C27" s="167"/>
      <c r="D27" s="127"/>
      <c r="F27" s="168"/>
      <c r="G27" s="169"/>
    </row>
    <row r="28" spans="1:7">
      <c r="A28" s="157" t="s">
        <v>70</v>
      </c>
      <c r="B28" s="127"/>
      <c r="C28" s="167"/>
      <c r="D28" s="168" t="s">
        <v>71</v>
      </c>
      <c r="E28" s="167"/>
      <c r="F28" s="172" t="s">
        <v>71</v>
      </c>
      <c r="G28" s="169"/>
    </row>
    <row r="29" spans="1:7" ht="69" customHeight="1">
      <c r="A29" s="157"/>
      <c r="B29" s="127"/>
      <c r="C29" s="173"/>
      <c r="D29" s="174"/>
      <c r="E29" s="173"/>
      <c r="F29" s="127"/>
      <c r="G29" s="169"/>
    </row>
    <row r="30" spans="1:7">
      <c r="A30" s="175" t="s">
        <v>12</v>
      </c>
      <c r="B30" s="176"/>
      <c r="C30" s="177">
        <v>21</v>
      </c>
      <c r="D30" s="176" t="s">
        <v>72</v>
      </c>
      <c r="E30" s="178"/>
      <c r="F30" s="311">
        <v>0</v>
      </c>
      <c r="G30" s="312"/>
    </row>
    <row r="31" spans="1:7">
      <c r="A31" s="175" t="s">
        <v>73</v>
      </c>
      <c r="B31" s="176"/>
      <c r="C31" s="177">
        <f>C30</f>
        <v>21</v>
      </c>
      <c r="D31" s="176" t="s">
        <v>74</v>
      </c>
      <c r="E31" s="178"/>
      <c r="F31" s="311">
        <v>0</v>
      </c>
      <c r="G31" s="312"/>
    </row>
    <row r="32" spans="1:7">
      <c r="A32" s="175" t="s">
        <v>12</v>
      </c>
      <c r="B32" s="176"/>
      <c r="C32" s="177">
        <v>0</v>
      </c>
      <c r="D32" s="176" t="s">
        <v>74</v>
      </c>
      <c r="E32" s="178"/>
      <c r="F32" s="311">
        <v>0</v>
      </c>
      <c r="G32" s="312"/>
    </row>
    <row r="33" spans="1:8">
      <c r="A33" s="175" t="s">
        <v>73</v>
      </c>
      <c r="B33" s="179"/>
      <c r="C33" s="180">
        <f>C32</f>
        <v>0</v>
      </c>
      <c r="D33" s="176" t="s">
        <v>74</v>
      </c>
      <c r="E33" s="153"/>
      <c r="F33" s="311">
        <v>0</v>
      </c>
      <c r="G33" s="312"/>
    </row>
    <row r="34" spans="1:8" s="184" customFormat="1" ht="19.5" customHeight="1" thickBot="1">
      <c r="A34" s="181" t="s">
        <v>75</v>
      </c>
      <c r="B34" s="182"/>
      <c r="C34" s="182"/>
      <c r="D34" s="182"/>
      <c r="E34" s="183"/>
      <c r="F34" s="313">
        <f>ROUND(SUM(F30:F33),0)</f>
        <v>0</v>
      </c>
      <c r="G34" s="314"/>
    </row>
    <row r="36" spans="1:8">
      <c r="A36" s="2" t="s">
        <v>76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>
      <c r="A37" s="2"/>
      <c r="B37" s="315"/>
      <c r="C37" s="315"/>
      <c r="D37" s="315"/>
      <c r="E37" s="315"/>
      <c r="F37" s="315"/>
      <c r="G37" s="315"/>
      <c r="H37" s="1" t="s">
        <v>2</v>
      </c>
    </row>
    <row r="38" spans="1:8" ht="12.75" customHeight="1">
      <c r="A38" s="185"/>
      <c r="B38" s="315"/>
      <c r="C38" s="315"/>
      <c r="D38" s="315"/>
      <c r="E38" s="315"/>
      <c r="F38" s="315"/>
      <c r="G38" s="315"/>
      <c r="H38" s="1" t="s">
        <v>2</v>
      </c>
    </row>
    <row r="39" spans="1:8">
      <c r="A39" s="185"/>
      <c r="B39" s="315"/>
      <c r="C39" s="315"/>
      <c r="D39" s="315"/>
      <c r="E39" s="315"/>
      <c r="F39" s="315"/>
      <c r="G39" s="315"/>
      <c r="H39" s="1" t="s">
        <v>2</v>
      </c>
    </row>
    <row r="40" spans="1:8">
      <c r="A40" s="185"/>
      <c r="B40" s="315"/>
      <c r="C40" s="315"/>
      <c r="D40" s="315"/>
      <c r="E40" s="315"/>
      <c r="F40" s="315"/>
      <c r="G40" s="315"/>
      <c r="H40" s="1" t="s">
        <v>2</v>
      </c>
    </row>
    <row r="41" spans="1:8">
      <c r="A41" s="185"/>
      <c r="B41" s="315"/>
      <c r="C41" s="315"/>
      <c r="D41" s="315"/>
      <c r="E41" s="315"/>
      <c r="F41" s="315"/>
      <c r="G41" s="315"/>
      <c r="H41" s="1" t="s">
        <v>2</v>
      </c>
    </row>
    <row r="42" spans="1:8">
      <c r="A42" s="185"/>
      <c r="B42" s="315"/>
      <c r="C42" s="315"/>
      <c r="D42" s="315"/>
      <c r="E42" s="315"/>
      <c r="F42" s="315"/>
      <c r="G42" s="315"/>
      <c r="H42" s="1" t="s">
        <v>2</v>
      </c>
    </row>
    <row r="43" spans="1:8">
      <c r="A43" s="185"/>
      <c r="B43" s="315"/>
      <c r="C43" s="315"/>
      <c r="D43" s="315"/>
      <c r="E43" s="315"/>
      <c r="F43" s="315"/>
      <c r="G43" s="315"/>
      <c r="H43" s="1" t="s">
        <v>2</v>
      </c>
    </row>
    <row r="44" spans="1:8" ht="12.75" customHeight="1">
      <c r="A44" s="185"/>
      <c r="B44" s="315"/>
      <c r="C44" s="315"/>
      <c r="D44" s="315"/>
      <c r="E44" s="315"/>
      <c r="F44" s="315"/>
      <c r="G44" s="315"/>
      <c r="H44" s="1" t="s">
        <v>2</v>
      </c>
    </row>
    <row r="45" spans="1:8" ht="12.75" customHeight="1">
      <c r="A45" s="185"/>
      <c r="B45" s="315"/>
      <c r="C45" s="315"/>
      <c r="D45" s="315"/>
      <c r="E45" s="315"/>
      <c r="F45" s="315"/>
      <c r="G45" s="315"/>
      <c r="H45" s="1" t="s">
        <v>2</v>
      </c>
    </row>
    <row r="46" spans="1:8">
      <c r="B46" s="310"/>
      <c r="C46" s="310"/>
      <c r="D46" s="310"/>
      <c r="E46" s="310"/>
      <c r="F46" s="310"/>
      <c r="G46" s="310"/>
    </row>
    <row r="47" spans="1:8">
      <c r="B47" s="310"/>
      <c r="C47" s="310"/>
      <c r="D47" s="310"/>
      <c r="E47" s="310"/>
      <c r="F47" s="310"/>
      <c r="G47" s="310"/>
    </row>
    <row r="48" spans="1:8">
      <c r="B48" s="310"/>
      <c r="C48" s="310"/>
      <c r="D48" s="310"/>
      <c r="E48" s="310"/>
      <c r="F48" s="310"/>
      <c r="G48" s="310"/>
    </row>
    <row r="49" spans="2:7">
      <c r="B49" s="310"/>
      <c r="C49" s="310"/>
      <c r="D49" s="310"/>
      <c r="E49" s="310"/>
      <c r="F49" s="310"/>
      <c r="G49" s="310"/>
    </row>
    <row r="50" spans="2:7">
      <c r="B50" s="310"/>
      <c r="C50" s="310"/>
      <c r="D50" s="310"/>
      <c r="E50" s="310"/>
      <c r="F50" s="310"/>
      <c r="G50" s="310"/>
    </row>
    <row r="51" spans="2:7">
      <c r="B51" s="310"/>
      <c r="C51" s="310"/>
      <c r="D51" s="310"/>
      <c r="E51" s="310"/>
      <c r="F51" s="310"/>
      <c r="G51" s="310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33"/>
  <dimension ref="A1:BE74"/>
  <sheetViews>
    <sheetView workbookViewId="0">
      <selection activeCell="I24" sqref="I24"/>
    </sheetView>
  </sheetViews>
  <sheetFormatPr defaultRowHeight="12.75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>
      <c r="A1" s="316" t="s">
        <v>3</v>
      </c>
      <c r="B1" s="317"/>
      <c r="C1" s="186" t="s">
        <v>272</v>
      </c>
      <c r="D1" s="187"/>
      <c r="E1" s="188"/>
      <c r="F1" s="187"/>
      <c r="G1" s="189" t="s">
        <v>77</v>
      </c>
      <c r="H1" s="190" t="s">
        <v>109</v>
      </c>
      <c r="I1" s="191"/>
    </row>
    <row r="2" spans="1:57" ht="13.5" thickBot="1">
      <c r="A2" s="318" t="s">
        <v>78</v>
      </c>
      <c r="B2" s="319"/>
      <c r="C2" s="192" t="s">
        <v>262</v>
      </c>
      <c r="D2" s="193"/>
      <c r="E2" s="194"/>
      <c r="F2" s="193"/>
      <c r="G2" s="320"/>
      <c r="H2" s="321"/>
      <c r="I2" s="322"/>
    </row>
    <row r="3" spans="1:57" ht="13.5" thickTop="1">
      <c r="F3" s="127"/>
    </row>
    <row r="4" spans="1:57" ht="19.5" customHeight="1">
      <c r="A4" s="195" t="s">
        <v>79</v>
      </c>
      <c r="B4" s="196"/>
      <c r="C4" s="196"/>
      <c r="D4" s="196"/>
      <c r="E4" s="197"/>
      <c r="F4" s="196"/>
      <c r="G4" s="196"/>
      <c r="H4" s="196"/>
      <c r="I4" s="196"/>
    </row>
    <row r="5" spans="1:57" ht="13.5" thickBot="1"/>
    <row r="6" spans="1:57" s="127" customFormat="1" ht="13.5" thickBot="1">
      <c r="A6" s="198"/>
      <c r="B6" s="199" t="s">
        <v>80</v>
      </c>
      <c r="C6" s="199"/>
      <c r="D6" s="200"/>
      <c r="E6" s="201" t="s">
        <v>26</v>
      </c>
      <c r="F6" s="202" t="s">
        <v>27</v>
      </c>
      <c r="G6" s="202" t="s">
        <v>28</v>
      </c>
      <c r="H6" s="202" t="s">
        <v>29</v>
      </c>
      <c r="I6" s="203" t="s">
        <v>30</v>
      </c>
    </row>
    <row r="7" spans="1:57" s="127" customFormat="1">
      <c r="A7" s="293" t="str">
        <f>'0003  Pol'!B7</f>
        <v>1</v>
      </c>
      <c r="B7" s="62" t="str">
        <f>'0003  Pol'!C7</f>
        <v>Zemní práce</v>
      </c>
      <c r="D7" s="204"/>
      <c r="E7" s="294">
        <v>0</v>
      </c>
      <c r="F7" s="295">
        <f>'0003  Pol'!BB17</f>
        <v>0</v>
      </c>
      <c r="G7" s="295">
        <f>'0003  Pol'!BC17</f>
        <v>0</v>
      </c>
      <c r="H7" s="295">
        <f>'0003  Pol'!BD17</f>
        <v>0</v>
      </c>
      <c r="I7" s="296">
        <f>'0003  Pol'!BE17</f>
        <v>0</v>
      </c>
    </row>
    <row r="8" spans="1:57" s="127" customFormat="1">
      <c r="A8" s="293" t="str">
        <f>'0003  Pol'!B18</f>
        <v>4</v>
      </c>
      <c r="B8" s="62" t="str">
        <f>'0003  Pol'!C18</f>
        <v>Vodorovné konstrukce</v>
      </c>
      <c r="D8" s="204"/>
      <c r="E8" s="294">
        <v>0</v>
      </c>
      <c r="F8" s="295">
        <f>'0003  Pol'!BB20</f>
        <v>0</v>
      </c>
      <c r="G8" s="295">
        <f>'0003  Pol'!BC20</f>
        <v>0</v>
      </c>
      <c r="H8" s="295">
        <f>'0003  Pol'!BD20</f>
        <v>0</v>
      </c>
      <c r="I8" s="296">
        <f>'0003  Pol'!BE20</f>
        <v>0</v>
      </c>
    </row>
    <row r="9" spans="1:57" s="127" customFormat="1" ht="13.5" thickBot="1">
      <c r="A9" s="293" t="str">
        <f>'0003  Pol'!B21</f>
        <v>99</v>
      </c>
      <c r="B9" s="62" t="str">
        <f>'0003  Pol'!C21</f>
        <v>Staveništní přesun hmot</v>
      </c>
      <c r="D9" s="204"/>
      <c r="E9" s="294">
        <v>0</v>
      </c>
      <c r="F9" s="295">
        <f>'0003  Pol'!BB23</f>
        <v>0</v>
      </c>
      <c r="G9" s="295">
        <f>'0003  Pol'!BC23</f>
        <v>0</v>
      </c>
      <c r="H9" s="295">
        <f>'0003  Pol'!BD23</f>
        <v>0</v>
      </c>
      <c r="I9" s="296">
        <f>'0003  Pol'!BE23</f>
        <v>0</v>
      </c>
    </row>
    <row r="10" spans="1:57" s="14" customFormat="1" ht="13.5" thickBot="1">
      <c r="A10" s="205"/>
      <c r="B10" s="206" t="s">
        <v>81</v>
      </c>
      <c r="C10" s="206"/>
      <c r="D10" s="207"/>
      <c r="E10" s="208">
        <f>SUM(E7:E9)</f>
        <v>0</v>
      </c>
      <c r="F10" s="209">
        <f>SUM(F7:F9)</f>
        <v>0</v>
      </c>
      <c r="G10" s="209">
        <f>SUM(G7:G9)</f>
        <v>0</v>
      </c>
      <c r="H10" s="209">
        <f>SUM(H7:H9)</f>
        <v>0</v>
      </c>
      <c r="I10" s="210">
        <f>SUM(I7:I9)</f>
        <v>0</v>
      </c>
    </row>
    <row r="11" spans="1:57">
      <c r="A11" s="127"/>
      <c r="B11" s="127"/>
      <c r="C11" s="127"/>
      <c r="D11" s="127"/>
      <c r="E11" s="127"/>
      <c r="F11" s="127"/>
      <c r="G11" s="127"/>
      <c r="H11" s="127"/>
      <c r="I11" s="127"/>
    </row>
    <row r="12" spans="1:57" ht="19.5" customHeight="1">
      <c r="A12" s="196" t="s">
        <v>82</v>
      </c>
      <c r="B12" s="196"/>
      <c r="C12" s="196"/>
      <c r="D12" s="196"/>
      <c r="E12" s="196"/>
      <c r="F12" s="196"/>
      <c r="G12" s="211"/>
      <c r="H12" s="196"/>
      <c r="I12" s="196"/>
      <c r="BA12" s="133"/>
      <c r="BB12" s="133"/>
      <c r="BC12" s="133"/>
      <c r="BD12" s="133"/>
      <c r="BE12" s="133"/>
    </row>
    <row r="13" spans="1:57" ht="13.5" thickBot="1"/>
    <row r="14" spans="1:57">
      <c r="A14" s="162" t="s">
        <v>83</v>
      </c>
      <c r="B14" s="163"/>
      <c r="C14" s="163"/>
      <c r="D14" s="212"/>
      <c r="E14" s="213" t="s">
        <v>84</v>
      </c>
      <c r="F14" s="214" t="s">
        <v>13</v>
      </c>
      <c r="G14" s="215" t="s">
        <v>85</v>
      </c>
      <c r="H14" s="216"/>
      <c r="I14" s="217" t="s">
        <v>84</v>
      </c>
    </row>
    <row r="15" spans="1:57">
      <c r="A15" s="156" t="s">
        <v>204</v>
      </c>
      <c r="B15" s="147"/>
      <c r="C15" s="147"/>
      <c r="D15" s="218"/>
      <c r="E15" s="219">
        <v>0</v>
      </c>
      <c r="F15" s="220">
        <v>0</v>
      </c>
      <c r="G15" s="221">
        <v>0</v>
      </c>
      <c r="H15" s="222"/>
      <c r="I15" s="223">
        <f t="shared" ref="I15:I22" si="0">E15+F15*G15/100</f>
        <v>0</v>
      </c>
      <c r="BA15" s="1">
        <v>0</v>
      </c>
    </row>
    <row r="16" spans="1:57">
      <c r="A16" s="156" t="s">
        <v>205</v>
      </c>
      <c r="B16" s="147"/>
      <c r="C16" s="147"/>
      <c r="D16" s="218"/>
      <c r="E16" s="219">
        <v>0</v>
      </c>
      <c r="F16" s="220">
        <v>0</v>
      </c>
      <c r="G16" s="221">
        <v>0</v>
      </c>
      <c r="H16" s="222"/>
      <c r="I16" s="223">
        <f t="shared" si="0"/>
        <v>0</v>
      </c>
      <c r="BA16" s="1">
        <v>0</v>
      </c>
    </row>
    <row r="17" spans="1:53">
      <c r="A17" s="156" t="s">
        <v>206</v>
      </c>
      <c r="B17" s="147"/>
      <c r="C17" s="147"/>
      <c r="D17" s="218"/>
      <c r="E17" s="219">
        <v>0</v>
      </c>
      <c r="F17" s="220">
        <v>0</v>
      </c>
      <c r="G17" s="221">
        <v>0</v>
      </c>
      <c r="H17" s="222"/>
      <c r="I17" s="223">
        <f t="shared" si="0"/>
        <v>0</v>
      </c>
      <c r="BA17" s="1">
        <v>0</v>
      </c>
    </row>
    <row r="18" spans="1:53">
      <c r="A18" s="156" t="s">
        <v>207</v>
      </c>
      <c r="B18" s="147"/>
      <c r="C18" s="147"/>
      <c r="D18" s="218"/>
      <c r="E18" s="219">
        <v>0</v>
      </c>
      <c r="F18" s="220">
        <v>0</v>
      </c>
      <c r="G18" s="221">
        <v>0</v>
      </c>
      <c r="H18" s="222"/>
      <c r="I18" s="223">
        <f t="shared" si="0"/>
        <v>0</v>
      </c>
      <c r="BA18" s="1">
        <v>0</v>
      </c>
    </row>
    <row r="19" spans="1:53">
      <c r="A19" s="156" t="s">
        <v>208</v>
      </c>
      <c r="B19" s="147"/>
      <c r="C19" s="147"/>
      <c r="D19" s="218"/>
      <c r="E19" s="219">
        <v>0</v>
      </c>
      <c r="F19" s="220">
        <v>0</v>
      </c>
      <c r="G19" s="221">
        <v>0</v>
      </c>
      <c r="H19" s="222"/>
      <c r="I19" s="223">
        <f t="shared" si="0"/>
        <v>0</v>
      </c>
      <c r="BA19" s="1">
        <v>1</v>
      </c>
    </row>
    <row r="20" spans="1:53">
      <c r="A20" s="156" t="s">
        <v>209</v>
      </c>
      <c r="B20" s="147"/>
      <c r="C20" s="147"/>
      <c r="D20" s="218"/>
      <c r="E20" s="219">
        <v>0</v>
      </c>
      <c r="F20" s="220">
        <v>0</v>
      </c>
      <c r="G20" s="221">
        <v>0</v>
      </c>
      <c r="H20" s="222"/>
      <c r="I20" s="223">
        <f t="shared" si="0"/>
        <v>0</v>
      </c>
      <c r="BA20" s="1">
        <v>1</v>
      </c>
    </row>
    <row r="21" spans="1:53">
      <c r="A21" s="156" t="s">
        <v>210</v>
      </c>
      <c r="B21" s="147"/>
      <c r="C21" s="147"/>
      <c r="D21" s="218"/>
      <c r="E21" s="219">
        <v>0</v>
      </c>
      <c r="F21" s="220">
        <v>0</v>
      </c>
      <c r="G21" s="221">
        <v>0</v>
      </c>
      <c r="H21" s="222"/>
      <c r="I21" s="223">
        <f t="shared" si="0"/>
        <v>0</v>
      </c>
      <c r="BA21" s="1">
        <v>2</v>
      </c>
    </row>
    <row r="22" spans="1:53">
      <c r="A22" s="156" t="s">
        <v>211</v>
      </c>
      <c r="B22" s="147"/>
      <c r="C22" s="147"/>
      <c r="D22" s="218"/>
      <c r="E22" s="219">
        <v>0</v>
      </c>
      <c r="F22" s="220">
        <v>0</v>
      </c>
      <c r="G22" s="221">
        <v>0</v>
      </c>
      <c r="H22" s="222"/>
      <c r="I22" s="223">
        <f t="shared" si="0"/>
        <v>0</v>
      </c>
      <c r="BA22" s="1">
        <v>2</v>
      </c>
    </row>
    <row r="23" spans="1:53" ht="13.5" thickBot="1">
      <c r="A23" s="224"/>
      <c r="B23" s="225" t="s">
        <v>86</v>
      </c>
      <c r="C23" s="226"/>
      <c r="D23" s="227"/>
      <c r="E23" s="228"/>
      <c r="F23" s="229"/>
      <c r="G23" s="229"/>
      <c r="H23" s="323">
        <f>SUM(I15:I22)</f>
        <v>0</v>
      </c>
      <c r="I23" s="324"/>
    </row>
    <row r="25" spans="1:53">
      <c r="B25" s="14"/>
      <c r="F25" s="230"/>
      <c r="G25" s="231"/>
      <c r="H25" s="231"/>
      <c r="I25" s="46"/>
    </row>
    <row r="26" spans="1:53">
      <c r="F26" s="230"/>
      <c r="G26" s="231"/>
      <c r="H26" s="231"/>
      <c r="I26" s="46"/>
    </row>
    <row r="27" spans="1:53">
      <c r="F27" s="230"/>
      <c r="G27" s="231"/>
      <c r="H27" s="231"/>
      <c r="I27" s="46"/>
    </row>
    <row r="28" spans="1:53">
      <c r="F28" s="230"/>
      <c r="G28" s="231"/>
      <c r="H28" s="231"/>
      <c r="I28" s="46"/>
    </row>
    <row r="29" spans="1:53">
      <c r="F29" s="230"/>
      <c r="G29" s="231"/>
      <c r="H29" s="231"/>
      <c r="I29" s="46"/>
    </row>
    <row r="30" spans="1:53">
      <c r="F30" s="230"/>
      <c r="G30" s="231"/>
      <c r="H30" s="231"/>
      <c r="I30" s="46"/>
    </row>
    <row r="31" spans="1:53">
      <c r="F31" s="230"/>
      <c r="G31" s="231"/>
      <c r="H31" s="231"/>
      <c r="I31" s="46"/>
    </row>
    <row r="32" spans="1:53">
      <c r="F32" s="230"/>
      <c r="G32" s="231"/>
      <c r="H32" s="231"/>
      <c r="I32" s="46"/>
    </row>
    <row r="33" spans="6:9">
      <c r="F33" s="230"/>
      <c r="G33" s="231"/>
      <c r="H33" s="231"/>
      <c r="I33" s="46"/>
    </row>
    <row r="34" spans="6:9">
      <c r="F34" s="230"/>
      <c r="G34" s="231"/>
      <c r="H34" s="231"/>
      <c r="I34" s="46"/>
    </row>
    <row r="35" spans="6:9">
      <c r="F35" s="230"/>
      <c r="G35" s="231"/>
      <c r="H35" s="231"/>
      <c r="I35" s="46"/>
    </row>
    <row r="36" spans="6:9">
      <c r="F36" s="230"/>
      <c r="G36" s="231"/>
      <c r="H36" s="231"/>
      <c r="I36" s="46"/>
    </row>
    <row r="37" spans="6:9">
      <c r="F37" s="230"/>
      <c r="G37" s="231"/>
      <c r="H37" s="231"/>
      <c r="I37" s="46"/>
    </row>
    <row r="38" spans="6:9">
      <c r="F38" s="230"/>
      <c r="G38" s="231"/>
      <c r="H38" s="231"/>
      <c r="I38" s="46"/>
    </row>
    <row r="39" spans="6:9">
      <c r="F39" s="230"/>
      <c r="G39" s="231"/>
      <c r="H39" s="231"/>
      <c r="I39" s="46"/>
    </row>
    <row r="40" spans="6:9">
      <c r="F40" s="230"/>
      <c r="G40" s="231"/>
      <c r="H40" s="231"/>
      <c r="I40" s="46"/>
    </row>
    <row r="41" spans="6:9">
      <c r="F41" s="230"/>
      <c r="G41" s="231"/>
      <c r="H41" s="231"/>
      <c r="I41" s="46"/>
    </row>
    <row r="42" spans="6:9">
      <c r="F42" s="230"/>
      <c r="G42" s="231"/>
      <c r="H42" s="231"/>
      <c r="I42" s="46"/>
    </row>
    <row r="43" spans="6:9">
      <c r="F43" s="230"/>
      <c r="G43" s="231"/>
      <c r="H43" s="231"/>
      <c r="I43" s="46"/>
    </row>
    <row r="44" spans="6:9">
      <c r="F44" s="230"/>
      <c r="G44" s="231"/>
      <c r="H44" s="231"/>
      <c r="I44" s="46"/>
    </row>
    <row r="45" spans="6:9">
      <c r="F45" s="230"/>
      <c r="G45" s="231"/>
      <c r="H45" s="231"/>
      <c r="I45" s="46"/>
    </row>
    <row r="46" spans="6:9">
      <c r="F46" s="230"/>
      <c r="G46" s="231"/>
      <c r="H46" s="231"/>
      <c r="I46" s="46"/>
    </row>
    <row r="47" spans="6:9">
      <c r="F47" s="230"/>
      <c r="G47" s="231"/>
      <c r="H47" s="231"/>
      <c r="I47" s="46"/>
    </row>
    <row r="48" spans="6:9">
      <c r="F48" s="230"/>
      <c r="G48" s="231"/>
      <c r="H48" s="231"/>
      <c r="I48" s="46"/>
    </row>
    <row r="49" spans="6:9">
      <c r="F49" s="230"/>
      <c r="G49" s="231"/>
      <c r="H49" s="231"/>
      <c r="I49" s="46"/>
    </row>
    <row r="50" spans="6:9">
      <c r="F50" s="230"/>
      <c r="G50" s="231"/>
      <c r="H50" s="231"/>
      <c r="I50" s="46"/>
    </row>
    <row r="51" spans="6:9">
      <c r="F51" s="230"/>
      <c r="G51" s="231"/>
      <c r="H51" s="231"/>
      <c r="I51" s="46"/>
    </row>
    <row r="52" spans="6:9">
      <c r="F52" s="230"/>
      <c r="G52" s="231"/>
      <c r="H52" s="231"/>
      <c r="I52" s="46"/>
    </row>
    <row r="53" spans="6:9">
      <c r="F53" s="230"/>
      <c r="G53" s="231"/>
      <c r="H53" s="231"/>
      <c r="I53" s="46"/>
    </row>
    <row r="54" spans="6:9">
      <c r="F54" s="230"/>
      <c r="G54" s="231"/>
      <c r="H54" s="231"/>
      <c r="I54" s="46"/>
    </row>
    <row r="55" spans="6:9">
      <c r="F55" s="230"/>
      <c r="G55" s="231"/>
      <c r="H55" s="231"/>
      <c r="I55" s="46"/>
    </row>
    <row r="56" spans="6:9">
      <c r="F56" s="230"/>
      <c r="G56" s="231"/>
      <c r="H56" s="231"/>
      <c r="I56" s="46"/>
    </row>
    <row r="57" spans="6:9">
      <c r="F57" s="230"/>
      <c r="G57" s="231"/>
      <c r="H57" s="231"/>
      <c r="I57" s="46"/>
    </row>
    <row r="58" spans="6:9">
      <c r="F58" s="230"/>
      <c r="G58" s="231"/>
      <c r="H58" s="231"/>
      <c r="I58" s="46"/>
    </row>
    <row r="59" spans="6:9">
      <c r="F59" s="230"/>
      <c r="G59" s="231"/>
      <c r="H59" s="231"/>
      <c r="I59" s="46"/>
    </row>
    <row r="60" spans="6:9">
      <c r="F60" s="230"/>
      <c r="G60" s="231"/>
      <c r="H60" s="231"/>
      <c r="I60" s="46"/>
    </row>
    <row r="61" spans="6:9">
      <c r="F61" s="230"/>
      <c r="G61" s="231"/>
      <c r="H61" s="231"/>
      <c r="I61" s="46"/>
    </row>
    <row r="62" spans="6:9">
      <c r="F62" s="230"/>
      <c r="G62" s="231"/>
      <c r="H62" s="231"/>
      <c r="I62" s="46"/>
    </row>
    <row r="63" spans="6:9">
      <c r="F63" s="230"/>
      <c r="G63" s="231"/>
      <c r="H63" s="231"/>
      <c r="I63" s="46"/>
    </row>
    <row r="64" spans="6:9">
      <c r="F64" s="230"/>
      <c r="G64" s="231"/>
      <c r="H64" s="231"/>
      <c r="I64" s="46"/>
    </row>
    <row r="65" spans="6:9">
      <c r="F65" s="230"/>
      <c r="G65" s="231"/>
      <c r="H65" s="231"/>
      <c r="I65" s="46"/>
    </row>
    <row r="66" spans="6:9">
      <c r="F66" s="230"/>
      <c r="G66" s="231"/>
      <c r="H66" s="231"/>
      <c r="I66" s="46"/>
    </row>
    <row r="67" spans="6:9">
      <c r="F67" s="230"/>
      <c r="G67" s="231"/>
      <c r="H67" s="231"/>
      <c r="I67" s="46"/>
    </row>
    <row r="68" spans="6:9">
      <c r="F68" s="230"/>
      <c r="G68" s="231"/>
      <c r="H68" s="231"/>
      <c r="I68" s="46"/>
    </row>
    <row r="69" spans="6:9">
      <c r="F69" s="230"/>
      <c r="G69" s="231"/>
      <c r="H69" s="231"/>
      <c r="I69" s="46"/>
    </row>
    <row r="70" spans="6:9">
      <c r="F70" s="230"/>
      <c r="G70" s="231"/>
      <c r="H70" s="231"/>
      <c r="I70" s="46"/>
    </row>
    <row r="71" spans="6:9">
      <c r="F71" s="230"/>
      <c r="G71" s="231"/>
      <c r="H71" s="231"/>
      <c r="I71" s="46"/>
    </row>
    <row r="72" spans="6:9">
      <c r="F72" s="230"/>
      <c r="G72" s="231"/>
      <c r="H72" s="231"/>
      <c r="I72" s="46"/>
    </row>
    <row r="73" spans="6:9">
      <c r="F73" s="230"/>
      <c r="G73" s="231"/>
      <c r="H73" s="231"/>
      <c r="I73" s="46"/>
    </row>
    <row r="74" spans="6:9">
      <c r="F74" s="230"/>
      <c r="G74" s="231"/>
      <c r="H74" s="231"/>
      <c r="I74" s="46"/>
    </row>
  </sheetData>
  <mergeCells count="4">
    <mergeCell ref="A1:B1"/>
    <mergeCell ref="A2:B2"/>
    <mergeCell ref="G2:I2"/>
    <mergeCell ref="H23:I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37</vt:i4>
      </vt:variant>
    </vt:vector>
  </HeadingPairs>
  <TitlesOfParts>
    <vt:vector size="47" baseType="lpstr">
      <vt:lpstr>Stavba</vt:lpstr>
      <vt:lpstr>0001  KL</vt:lpstr>
      <vt:lpstr>0001  Rek</vt:lpstr>
      <vt:lpstr>0001  Pol</vt:lpstr>
      <vt:lpstr>0002  KL</vt:lpstr>
      <vt:lpstr>0002  Rek</vt:lpstr>
      <vt:lpstr>0002  Pol</vt:lpstr>
      <vt:lpstr>0003  KL</vt:lpstr>
      <vt:lpstr>0003  Rek</vt:lpstr>
      <vt:lpstr>0003  Pol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'0001  Pol'!Názvy_tisku</vt:lpstr>
      <vt:lpstr>'0001  Rek'!Názvy_tisku</vt:lpstr>
      <vt:lpstr>'0002  Pol'!Názvy_tisku</vt:lpstr>
      <vt:lpstr>'0002  Rek'!Názvy_tisku</vt:lpstr>
      <vt:lpstr>'0003  Pol'!Názvy_tisku</vt:lpstr>
      <vt:lpstr>'0003  Rek'!Názvy_tisku</vt:lpstr>
      <vt:lpstr>Stavba!Objednatel</vt:lpstr>
      <vt:lpstr>Stavba!Objekt</vt:lpstr>
      <vt:lpstr>'0001  KL'!Oblast_tisku</vt:lpstr>
      <vt:lpstr>'0001  Pol'!Oblast_tisku</vt:lpstr>
      <vt:lpstr>'0001  Rek'!Oblast_tisku</vt:lpstr>
      <vt:lpstr>'0002  KL'!Oblast_tisku</vt:lpstr>
      <vt:lpstr>'0002  Pol'!Oblast_tisku</vt:lpstr>
      <vt:lpstr>'0002  Rek'!Oblast_tisku</vt:lpstr>
      <vt:lpstr>'0003  KL'!Oblast_tisku</vt:lpstr>
      <vt:lpstr>'0003  Pol'!Oblast_tisku</vt:lpstr>
      <vt:lpstr>'0003  Rek'!Oblast_tisku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Stavba!SoucetDilu</vt:lpstr>
      <vt:lpstr>Stavba!StavbaCelkem</vt:lpstr>
      <vt:lpstr>Stavba!Zhotovitel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Dostál</dc:creator>
  <cp:lastModifiedBy>Uzivatel</cp:lastModifiedBy>
  <cp:lastPrinted>2016-09-23T08:45:49Z</cp:lastPrinted>
  <dcterms:created xsi:type="dcterms:W3CDTF">2016-04-13T13:31:14Z</dcterms:created>
  <dcterms:modified xsi:type="dcterms:W3CDTF">2016-09-23T08:48:42Z</dcterms:modified>
</cp:coreProperties>
</file>