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<sst xmlns="http://schemas.openxmlformats.org/spreadsheetml/2006/main" count="190" uniqueCount="122">
  <si>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</si>
  <si>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</si>
  <si>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</si>
  <si>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</si>
  <si>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</si>
  <si>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</si>
  <si>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</si>
  <si>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</si>
  <si>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</si>
  <si>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</si>
  <si>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</si>
  <si>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</si>
  <si>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</si>
  <si>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</si>
  <si>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</si>
  <si>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</si>
  <si>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</si>
  <si>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</si>
  <si>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</si>
  <si>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</si>
  <si>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</si>
  <si>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</si>
  <si>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</si>
  <si>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</si>
  <si>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</si>
  <si>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</si>
  <si>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</si>
  <si>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</si>
  <si>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</si>
  <si>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</si>
  <si>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</si>
  <si>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</si>
  <si>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</si>
  <si>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</si>
  <si>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</si>
  <si>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</si>
  <si>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</si>
  <si>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Oprava hasičské zbrojnice-Nákup materiálu</t>
  </si>
  <si>
    <t>Oprava střech, omítek, výměna oken</t>
  </si>
  <si>
    <t>Štipoklasy</t>
  </si>
  <si>
    <t>Zkrácený popis</t>
  </si>
  <si>
    <t>Rozměry</t>
  </si>
  <si>
    <t>Úpravy povrchů,podlahy a osazování výplní otvorů</t>
  </si>
  <si>
    <t>Omítka jádrová sanační , ručně</t>
  </si>
  <si>
    <t>Štuk na stěnách sanační Cemix 034 ručně</t>
  </si>
  <si>
    <t>Omítka jádrová Hasit ručně</t>
  </si>
  <si>
    <t>Podkladní nátěr stěn pod šlechtěné omítky</t>
  </si>
  <si>
    <t>Omítka stěn tenkovrstvá minerální bílá ,  zatíraná, tloušťka vrstvy 2,0 mm</t>
  </si>
  <si>
    <t>Úprava povrchů vnější</t>
  </si>
  <si>
    <t>Výztužná síť (perlinka) do stěrky-stěny,včetně výztužné sítě a stěrkového tmelu</t>
  </si>
  <si>
    <t>Podlahy a podlahové konstrukce</t>
  </si>
  <si>
    <t>Mazanina betonová tl. 8 - 12 cm C 16/20</t>
  </si>
  <si>
    <t>Okna a  dveře</t>
  </si>
  <si>
    <t>Okno PVC 5 kom , Ug 1,1,  sklo- kůra,rám- bílá/zl.dub</t>
  </si>
  <si>
    <t>Konstrukce tesařské</t>
  </si>
  <si>
    <t>Laťování střech, vzdálenost latí do 22 cm,včetně dodávky řeziva, latě 4/6 cm</t>
  </si>
  <si>
    <t>Bednění střech-výměna</t>
  </si>
  <si>
    <t>Doplnění části střešní vazby z hranolků do 224 cm2-dodávka řeziva</t>
  </si>
  <si>
    <t>Záklop z hrubých prken na sraz- dodávka prken</t>
  </si>
  <si>
    <t>Prostorové vázané konstr. z řeziva plochy 224 cm2</t>
  </si>
  <si>
    <t>Spojovací a ochranné prostředky pro montáž stěn a střech</t>
  </si>
  <si>
    <t>Konstrukce klempířské</t>
  </si>
  <si>
    <t>LemováníTi Zn zdí, krycí pl. 2 díly, TK,</t>
  </si>
  <si>
    <t>Hřeben věžové střechy z Ti Zn plechu, rš 330 mm-materiál</t>
  </si>
  <si>
    <t>Oplechování okrajů z TiZn plechu</t>
  </si>
  <si>
    <t>Žlab z TiZn plechu podokapní půlkruhový</t>
  </si>
  <si>
    <t>Odpadní trouby z TiZn plechu kruhové</t>
  </si>
  <si>
    <t>Lemování střech štítové z TiZn plechu</t>
  </si>
  <si>
    <t>Krytina tvrdá</t>
  </si>
  <si>
    <t>Krytina ze živičného šindele, jedn. bednění s lep.,dodávka šindel pravoúhlý</t>
  </si>
  <si>
    <t>Fólie na krokve přibitím s přelepením spojů,podstřešní difúzní fólie Jutafol D 140 standard</t>
  </si>
  <si>
    <t>Fólie na bednění přibitím- pojistná hydroizolace- dodávka</t>
  </si>
  <si>
    <t>Hřeben z hřebenáčů č.2 na větrací pás s kartáči</t>
  </si>
  <si>
    <t>Pás ochranný větrací okapní 500/10 cm plast</t>
  </si>
  <si>
    <t>Krytina pálená drážková- střech sedlových</t>
  </si>
  <si>
    <t>Konstrukce truhlářské</t>
  </si>
  <si>
    <t>Mateirál na obklad přesahu střech -podhledu palubkami -dodávka vč. řeziva na rošt</t>
  </si>
  <si>
    <t>Konstrukce doplňkové stavební (zámečnické)</t>
  </si>
  <si>
    <t>Materiá na opravu vrat - zámečnická renovace křídel vrat, závěsů a přidání výztuh,výměna plech.výplní za palubky pvc, repas otvírání, nátěr</t>
  </si>
  <si>
    <t>Nátěry</t>
  </si>
  <si>
    <t>Nátěr epoxidový betonových podlah 3x</t>
  </si>
  <si>
    <t>Malby</t>
  </si>
  <si>
    <t>Malba tekutá Primalex Fortisimo, bílá, 2 x</t>
  </si>
  <si>
    <t>Penetrace podkladu protiplísňová Primalex 1x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</si>
  <si>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</si>
  <si>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</si>
  <si>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</si>
  <si>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</si>
  <si>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</si>
  <si>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</si>
  <si>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</si>
  <si>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ks</t>
  </si>
  <si>
    <t>m</t>
  </si>
  <si>
    <t>kus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</si>
  <si>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</si>
  <si>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</si>
  <si>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</si>
  <si>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</si>
  <si>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</si>
  <si>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</si>
  <si>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</si>
  <si>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</si>
  <si>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</si>
  <si>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</si>
  <si>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OBEC ŠTIPOKLASY, Štipoklasy č.p.20, 284 01</t>
  </si>
  <si>
    <t>Celkem</t>
  </si>
  <si>
    <t>Přesuny</t>
  </si>
  <si>
    <t>Typ skupiny</t>
  </si>
  <si>
    <t>HS</t>
  </si>
  <si>
    <t>PS</t>
  </si>
  <si>
    <t>HSV mat</t>
  </si>
  <si>
    <t>HSV prac</t>
  </si>
  <si>
    <t>PSV mat</t>
  </si>
  <si>
    <t>PSV prac</t>
  </si>
  <si>
    <t>Mont mat</t>
  </si>
  <si>
    <t>Mont prac</t>
  </si>
  <si>
    <t>Ostatní mat.</t>
  </si>
  <si>
    <t>Celkem bez DPH:</t>
  </si>
  <si>
    <t>DPH 21 %</t>
  </si>
  <si>
    <t xml:space="preserve">Celkem s DPH </t>
  </si>
  <si>
    <t xml:space="preserve">     </t>
  </si>
  <si>
    <t xml:space="preserve"> oprava Hasičské zbrojnice Štipoklasy -Stavební rozpočet-ROZPIS MATERIÁLU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</si>
</sst>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2" fillId="33" borderId="19" xfId="0" applyNumberFormat="1" applyFont="1" applyFill="1" applyBorder="1" applyAlignment="1" applyProtection="1">
      <alignment horizontal="left" vertical="center"/>
      <protection/>
    </xf>
    <xf numFmtId="0" fontId="2" fillId="33" borderId="1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zoomScalePageLayoutView="0" workbookViewId="0" topLeftCell="A1">
      <selection activeCell="E6" sqref="E6:F7"/>
    </sheetView>
  </sheetViews>
  <sheetFormatPr defaultColWidth="11.57421875" defaultRowHeight="12.75"/>
  <cols>
    <col min="1" max="1" width="8.140625" style="40" customWidth="1"/>
    <col min="2" max="2" width="114.57421875" style="0" customWidth="1"/>
    <col min="3" max="3" width="4.28125" style="0" customWidth="1"/>
    <col min="4" max="4" width="10.8515625" style="0" customWidth="1"/>
    <col min="5" max="5" width="12.00390625" style="0" customWidth="1"/>
    <col min="6" max="8" width="14.28125" style="0" customWidth="1"/>
    <col min="9" max="32" width="12.140625" style="0" hidden="1" customWidth="1"/>
  </cols>
  <sheetData>
    <row r="1" spans="1:8" ht="21.75" customHeight="1">
      <c r="A1" s="59" t="s">
        <v>121</v>
      </c>
      <c r="B1" s="60"/>
      <c r="C1" s="60"/>
      <c r="D1" s="60"/>
      <c r="E1" s="60"/>
      <c r="F1" s="60"/>
      <c r="G1" s="60"/>
      <c r="H1" s="60"/>
    </row>
    <row r="2" spans="1:9" ht="12.75">
      <c r="A2" s="55" t="s">
        <v>0</v>
      </c>
      <c r="B2" s="61" t="s">
        <v>37</v>
      </c>
      <c r="C2" s="57" t="s">
        <v>84</v>
      </c>
      <c r="D2" s="51"/>
      <c r="E2" s="57"/>
      <c r="F2" s="51"/>
      <c r="G2" s="50" t="s">
        <v>99</v>
      </c>
      <c r="H2" s="50" t="s">
        <v>104</v>
      </c>
      <c r="I2" s="14"/>
    </row>
    <row r="3" spans="1:9" ht="12.75">
      <c r="A3" s="56"/>
      <c r="B3" s="62"/>
      <c r="C3" s="51"/>
      <c r="D3" s="51"/>
      <c r="E3" s="51"/>
      <c r="F3" s="51"/>
      <c r="G3" s="50"/>
      <c r="H3" s="51"/>
      <c r="I3" s="14"/>
    </row>
    <row r="4" spans="1:9" ht="12.75">
      <c r="A4" s="55" t="s">
        <v>1</v>
      </c>
      <c r="B4" s="50" t="s">
        <v>38</v>
      </c>
      <c r="C4" s="57" t="s">
        <v>85</v>
      </c>
      <c r="D4" s="51"/>
      <c r="E4" s="58"/>
      <c r="F4" s="51"/>
      <c r="G4" s="50" t="s">
        <v>100</v>
      </c>
      <c r="H4" s="50"/>
      <c r="I4" s="14"/>
    </row>
    <row r="5" spans="1:9" ht="12.75">
      <c r="A5" s="56"/>
      <c r="B5" s="51"/>
      <c r="C5" s="51"/>
      <c r="D5" s="51"/>
      <c r="E5" s="51"/>
      <c r="F5" s="51"/>
      <c r="G5" s="50"/>
      <c r="H5" s="51"/>
      <c r="I5" s="14"/>
    </row>
    <row r="6" spans="1:9" ht="12.75">
      <c r="A6" s="55" t="s">
        <v>2</v>
      </c>
      <c r="B6" s="50" t="s">
        <v>39</v>
      </c>
      <c r="C6" s="57" t="s">
        <v>86</v>
      </c>
      <c r="D6" s="51"/>
      <c r="E6" s="58"/>
      <c r="F6" s="51"/>
      <c r="G6" s="50" t="s">
        <v>101</v>
      </c>
      <c r="H6" s="50"/>
      <c r="I6" s="14"/>
    </row>
    <row r="7" spans="1:9" ht="12.75">
      <c r="A7" s="56"/>
      <c r="B7" s="51"/>
      <c r="C7" s="51"/>
      <c r="D7" s="51"/>
      <c r="E7" s="51"/>
      <c r="F7" s="51"/>
      <c r="G7" s="50"/>
      <c r="H7" s="51"/>
      <c r="I7" s="14"/>
    </row>
    <row r="8" spans="1:9" ht="12.75">
      <c r="A8" s="55" t="s">
        <v>3</v>
      </c>
      <c r="B8" s="50">
        <v>8126319</v>
      </c>
      <c r="C8" s="57" t="s">
        <v>87</v>
      </c>
      <c r="D8" s="51"/>
      <c r="E8" s="58"/>
      <c r="F8" s="51"/>
      <c r="G8" s="50" t="s">
        <v>102</v>
      </c>
      <c r="H8" s="50"/>
      <c r="I8" s="14"/>
    </row>
    <row r="9" spans="1:9" ht="12.75">
      <c r="A9" s="56"/>
      <c r="B9" s="51"/>
      <c r="C9" s="51"/>
      <c r="D9" s="51"/>
      <c r="E9" s="51"/>
      <c r="F9" s="51"/>
      <c r="G9" s="50"/>
      <c r="H9" s="51"/>
      <c r="I9" s="14"/>
    </row>
    <row r="10" spans="1:9" ht="12.75">
      <c r="A10" s="32" t="s">
        <v>4</v>
      </c>
      <c r="B10" s="21" t="s">
        <v>40</v>
      </c>
      <c r="C10" s="21" t="s">
        <v>88</v>
      </c>
      <c r="D10" s="22" t="s">
        <v>94</v>
      </c>
      <c r="E10" s="23" t="s">
        <v>95</v>
      </c>
      <c r="F10" s="52" t="s">
        <v>97</v>
      </c>
      <c r="G10" s="53"/>
      <c r="H10" s="54"/>
      <c r="I10" s="15"/>
    </row>
    <row r="11" spans="1:19" ht="13.5" thickBot="1">
      <c r="A11" s="33" t="s">
        <v>5</v>
      </c>
      <c r="B11" s="5" t="s">
        <v>41</v>
      </c>
      <c r="C11" s="4" t="s">
        <v>5</v>
      </c>
      <c r="D11" s="4" t="s">
        <v>5</v>
      </c>
      <c r="E11" s="8" t="s">
        <v>96</v>
      </c>
      <c r="F11" s="9" t="s">
        <v>98</v>
      </c>
      <c r="G11" s="10" t="s">
        <v>103</v>
      </c>
      <c r="H11" s="11" t="s">
        <v>105</v>
      </c>
      <c r="I11" s="15"/>
      <c r="K11" s="12" t="s">
        <v>106</v>
      </c>
      <c r="L11" s="12" t="s">
        <v>107</v>
      </c>
      <c r="M11" s="12" t="s">
        <v>110</v>
      </c>
      <c r="N11" s="12" t="s">
        <v>111</v>
      </c>
      <c r="O11" s="12" t="s">
        <v>112</v>
      </c>
      <c r="P11" s="12" t="s">
        <v>113</v>
      </c>
      <c r="Q11" s="12" t="s">
        <v>114</v>
      </c>
      <c r="R11" s="12" t="s">
        <v>115</v>
      </c>
      <c r="S11" s="12" t="s">
        <v>116</v>
      </c>
    </row>
    <row r="12" spans="1:32" ht="12.75">
      <c r="A12" s="34"/>
      <c r="B12" s="48" t="s">
        <v>42</v>
      </c>
      <c r="C12" s="49"/>
      <c r="D12" s="49"/>
      <c r="E12" s="49"/>
      <c r="F12" s="17">
        <f>SUM(F13:F17)</f>
        <v>0</v>
      </c>
      <c r="G12" s="17">
        <f>SUM(G13:G17)</f>
        <v>0</v>
      </c>
      <c r="H12" s="17">
        <f>F12+G12</f>
        <v>0</v>
      </c>
      <c r="K12" s="18">
        <f>IF(L12="PR",H12,SUM(J13:J17))</f>
        <v>0</v>
      </c>
      <c r="L12" s="12" t="s">
        <v>108</v>
      </c>
      <c r="M12" s="18">
        <f>IF(L12="HS",F12,0)</f>
        <v>0</v>
      </c>
      <c r="N12" s="18">
        <f>IF(L12="HS",G12-K12,0)</f>
        <v>0</v>
      </c>
      <c r="O12" s="18">
        <f>IF(L12="PS",F12,0)</f>
        <v>0</v>
      </c>
      <c r="P12" s="18">
        <f>IF(L12="PS",G12-K12,0)</f>
        <v>0</v>
      </c>
      <c r="Q12" s="18">
        <f>IF(L12="MP",F12,0)</f>
        <v>0</v>
      </c>
      <c r="R12" s="18">
        <f>IF(L12="MP",G12-K12,0)</f>
        <v>0</v>
      </c>
      <c r="S12" s="18">
        <f>IF(L12="OM",F12,0)</f>
        <v>0</v>
      </c>
      <c r="T12" s="12"/>
      <c r="AD12" s="18">
        <f>SUM(U13:U17)</f>
        <v>0</v>
      </c>
      <c r="AE12" s="18">
        <f>SUM(V13:V17)</f>
        <v>0</v>
      </c>
      <c r="AF12" s="18">
        <f>SUM(W13:W17)</f>
        <v>0</v>
      </c>
    </row>
    <row r="13" spans="1:27" ht="12.75">
      <c r="A13" s="35" t="s">
        <v>6</v>
      </c>
      <c r="B13" s="1" t="s">
        <v>43</v>
      </c>
      <c r="C13" s="1" t="s">
        <v>89</v>
      </c>
      <c r="D13" s="6">
        <v>23</v>
      </c>
      <c r="E13" s="6"/>
      <c r="F13" s="6">
        <f>ROUND(D13*Z13,2)</f>
        <v>0</v>
      </c>
      <c r="G13" s="6">
        <f>H13-F13</f>
        <v>0</v>
      </c>
      <c r="H13" s="6">
        <f>ROUND(D13*E13,2)</f>
        <v>0</v>
      </c>
      <c r="I13" s="13" t="s">
        <v>6</v>
      </c>
      <c r="J13" s="6">
        <f>IF(I13="5",G13,0)</f>
        <v>0</v>
      </c>
      <c r="U13" s="6">
        <f>IF(Y13=0,H13,0)</f>
        <v>0</v>
      </c>
      <c r="V13" s="6">
        <f>IF(Y13=15,H13,0)</f>
        <v>0</v>
      </c>
      <c r="W13" s="6">
        <f>IF(Y13=21,H13,0)</f>
        <v>0</v>
      </c>
      <c r="Y13" s="16">
        <v>21</v>
      </c>
      <c r="Z13" s="16">
        <f>E13*1</f>
        <v>0</v>
      </c>
      <c r="AA13" s="16">
        <f>E13*(1-1)</f>
        <v>0</v>
      </c>
    </row>
    <row r="14" spans="1:27" ht="12.75">
      <c r="A14" s="35" t="s">
        <v>7</v>
      </c>
      <c r="B14" s="1" t="s">
        <v>44</v>
      </c>
      <c r="C14" s="1" t="s">
        <v>89</v>
      </c>
      <c r="D14" s="6">
        <v>40</v>
      </c>
      <c r="E14" s="6"/>
      <c r="F14" s="6">
        <f>ROUND(D14*Z14,2)</f>
        <v>0</v>
      </c>
      <c r="G14" s="6">
        <f>H14-F14</f>
        <v>0</v>
      </c>
      <c r="H14" s="6">
        <f>ROUND(D14*E14,2)</f>
        <v>0</v>
      </c>
      <c r="I14" s="13" t="s">
        <v>6</v>
      </c>
      <c r="J14" s="6">
        <f>IF(I14="5",G14,0)</f>
        <v>0</v>
      </c>
      <c r="U14" s="6">
        <f>IF(Y14=0,H14,0)</f>
        <v>0</v>
      </c>
      <c r="V14" s="6">
        <f>IF(Y14=15,H14,0)</f>
        <v>0</v>
      </c>
      <c r="W14" s="6">
        <f>IF(Y14=21,H14,0)</f>
        <v>0</v>
      </c>
      <c r="Y14" s="16">
        <v>21</v>
      </c>
      <c r="Z14" s="16">
        <f>E14*1</f>
        <v>0</v>
      </c>
      <c r="AA14" s="16">
        <f>E14*(1-1)</f>
        <v>0</v>
      </c>
    </row>
    <row r="15" spans="1:27" ht="12.75">
      <c r="A15" s="35" t="s">
        <v>8</v>
      </c>
      <c r="B15" s="1" t="s">
        <v>45</v>
      </c>
      <c r="C15" s="1" t="s">
        <v>89</v>
      </c>
      <c r="D15" s="6">
        <v>40</v>
      </c>
      <c r="E15" s="6"/>
      <c r="F15" s="6">
        <f>ROUND(D15*Z15,2)</f>
        <v>0</v>
      </c>
      <c r="G15" s="6">
        <f>H15-F15</f>
        <v>0</v>
      </c>
      <c r="H15" s="6">
        <f>ROUND(D15*E15,2)</f>
        <v>0</v>
      </c>
      <c r="I15" s="13" t="s">
        <v>6</v>
      </c>
      <c r="J15" s="6">
        <f>IF(I15="5",G15,0)</f>
        <v>0</v>
      </c>
      <c r="U15" s="6">
        <f>IF(Y15=0,H15,0)</f>
        <v>0</v>
      </c>
      <c r="V15" s="6">
        <f>IF(Y15=15,H15,0)</f>
        <v>0</v>
      </c>
      <c r="W15" s="6">
        <f>IF(Y15=21,H15,0)</f>
        <v>0</v>
      </c>
      <c r="Y15" s="16">
        <v>21</v>
      </c>
      <c r="Z15" s="16">
        <f>E15*1</f>
        <v>0</v>
      </c>
      <c r="AA15" s="16">
        <f>E15*(1-1)</f>
        <v>0</v>
      </c>
    </row>
    <row r="16" spans="1:27" ht="12.75">
      <c r="A16" s="35" t="s">
        <v>9</v>
      </c>
      <c r="B16" s="1" t="s">
        <v>46</v>
      </c>
      <c r="C16" s="1" t="s">
        <v>89</v>
      </c>
      <c r="D16" s="6">
        <v>89.75</v>
      </c>
      <c r="E16" s="6"/>
      <c r="F16" s="6">
        <f>ROUND(D16*Z16,2)</f>
        <v>0</v>
      </c>
      <c r="G16" s="6">
        <f>H16-F16</f>
        <v>0</v>
      </c>
      <c r="H16" s="6">
        <f>ROUND(D16*E16,2)</f>
        <v>0</v>
      </c>
      <c r="I16" s="13" t="s">
        <v>6</v>
      </c>
      <c r="J16" s="6">
        <f>IF(I16="5",G16,0)</f>
        <v>0</v>
      </c>
      <c r="U16" s="6">
        <f>IF(Y16=0,H16,0)</f>
        <v>0</v>
      </c>
      <c r="V16" s="6">
        <f>IF(Y16=15,H16,0)</f>
        <v>0</v>
      </c>
      <c r="W16" s="6">
        <f>IF(Y16=21,H16,0)</f>
        <v>0</v>
      </c>
      <c r="Y16" s="16">
        <v>21</v>
      </c>
      <c r="Z16" s="16">
        <f>E16*1</f>
        <v>0</v>
      </c>
      <c r="AA16" s="16">
        <f>E16*(1-1)</f>
        <v>0</v>
      </c>
    </row>
    <row r="17" spans="1:27" ht="12.75">
      <c r="A17" s="35" t="s">
        <v>10</v>
      </c>
      <c r="B17" s="1" t="s">
        <v>47</v>
      </c>
      <c r="C17" s="1" t="s">
        <v>89</v>
      </c>
      <c r="D17" s="6">
        <v>89.75</v>
      </c>
      <c r="E17" s="6"/>
      <c r="F17" s="6">
        <f>ROUND(D17*Z17,2)</f>
        <v>0</v>
      </c>
      <c r="G17" s="6">
        <f>H17-F17</f>
        <v>0</v>
      </c>
      <c r="H17" s="6">
        <f>ROUND(D17*E17,2)</f>
        <v>0</v>
      </c>
      <c r="I17" s="13" t="s">
        <v>6</v>
      </c>
      <c r="J17" s="6">
        <f>IF(I17="5",G17,0)</f>
        <v>0</v>
      </c>
      <c r="U17" s="6">
        <f>IF(Y17=0,H17,0)</f>
        <v>0</v>
      </c>
      <c r="V17" s="6">
        <f>IF(Y17=15,H17,0)</f>
        <v>0</v>
      </c>
      <c r="W17" s="6">
        <f>IF(Y17=21,H17,0)</f>
        <v>0</v>
      </c>
      <c r="Y17" s="16">
        <v>21</v>
      </c>
      <c r="Z17" s="16">
        <f>E17*1</f>
        <v>0</v>
      </c>
      <c r="AA17" s="16">
        <f>E17*(1-1)</f>
        <v>0</v>
      </c>
    </row>
    <row r="18" spans="1:32" ht="12.75">
      <c r="A18" s="36"/>
      <c r="B18" s="45" t="s">
        <v>48</v>
      </c>
      <c r="C18" s="46"/>
      <c r="D18" s="46"/>
      <c r="E18" s="46"/>
      <c r="F18" s="18">
        <f>SUM(F19:F19)</f>
        <v>0</v>
      </c>
      <c r="G18" s="18">
        <f>SUM(G19:G19)</f>
        <v>0</v>
      </c>
      <c r="H18" s="18">
        <f>F18+G18</f>
        <v>0</v>
      </c>
      <c r="K18" s="18">
        <f>IF(L18="PR",H18,SUM(J19:J19))</f>
        <v>0</v>
      </c>
      <c r="L18" s="12" t="s">
        <v>108</v>
      </c>
      <c r="M18" s="18">
        <f>IF(L18="HS",F18,0)</f>
        <v>0</v>
      </c>
      <c r="N18" s="18">
        <f>IF(L18="HS",G18-K18,0)</f>
        <v>0</v>
      </c>
      <c r="O18" s="18">
        <f>IF(L18="PS",F18,0)</f>
        <v>0</v>
      </c>
      <c r="P18" s="18">
        <f>IF(L18="PS",G18-K18,0)</f>
        <v>0</v>
      </c>
      <c r="Q18" s="18">
        <f>IF(L18="MP",F18,0)</f>
        <v>0</v>
      </c>
      <c r="R18" s="18">
        <f>IF(L18="MP",G18-K18,0)</f>
        <v>0</v>
      </c>
      <c r="S18" s="18">
        <f>IF(L18="OM",F18,0)</f>
        <v>0</v>
      </c>
      <c r="T18" s="12"/>
      <c r="AD18" s="18">
        <f>SUM(U19:U19)</f>
        <v>0</v>
      </c>
      <c r="AE18" s="18">
        <f>SUM(V19:V19)</f>
        <v>0</v>
      </c>
      <c r="AF18" s="18">
        <f>SUM(W19:W19)</f>
        <v>0</v>
      </c>
    </row>
    <row r="19" spans="1:27" ht="12.75">
      <c r="A19" s="35" t="s">
        <v>11</v>
      </c>
      <c r="B19" s="1" t="s">
        <v>49</v>
      </c>
      <c r="C19" s="1" t="s">
        <v>89</v>
      </c>
      <c r="D19" s="6">
        <v>89.75</v>
      </c>
      <c r="E19" s="6"/>
      <c r="F19" s="6">
        <f>ROUND(D19*Z19,2)</f>
        <v>0</v>
      </c>
      <c r="G19" s="6">
        <f>H19-F19</f>
        <v>0</v>
      </c>
      <c r="H19" s="6">
        <f>ROUND(D19*E19,2)</f>
        <v>0</v>
      </c>
      <c r="I19" s="13" t="s">
        <v>6</v>
      </c>
      <c r="J19" s="6">
        <f>IF(I19="5",G19,0)</f>
        <v>0</v>
      </c>
      <c r="U19" s="6">
        <f>IF(Y19=0,H19,0)</f>
        <v>0</v>
      </c>
      <c r="V19" s="6">
        <f>IF(Y19=15,H19,0)</f>
        <v>0</v>
      </c>
      <c r="W19" s="6">
        <f>IF(Y19=21,H19,0)</f>
        <v>0</v>
      </c>
      <c r="Y19" s="16">
        <v>21</v>
      </c>
      <c r="Z19" s="16">
        <f>E19*1</f>
        <v>0</v>
      </c>
      <c r="AA19" s="16">
        <f>E19*(1-1)</f>
        <v>0</v>
      </c>
    </row>
    <row r="20" spans="1:32" ht="12.75">
      <c r="A20" s="36"/>
      <c r="B20" s="45" t="s">
        <v>50</v>
      </c>
      <c r="C20" s="46"/>
      <c r="D20" s="46"/>
      <c r="E20" s="46"/>
      <c r="F20" s="18">
        <f>SUM(F21:F21)</f>
        <v>0</v>
      </c>
      <c r="G20" s="18">
        <f>SUM(G21:G21)</f>
        <v>0</v>
      </c>
      <c r="H20" s="18">
        <f>F20+G20</f>
        <v>0</v>
      </c>
      <c r="K20" s="18">
        <f>IF(L20="PR",H20,SUM(J21:J21))</f>
        <v>0</v>
      </c>
      <c r="L20" s="12" t="s">
        <v>108</v>
      </c>
      <c r="M20" s="18">
        <f>IF(L20="HS",F20,0)</f>
        <v>0</v>
      </c>
      <c r="N20" s="18">
        <f>IF(L20="HS",G20-K20,0)</f>
        <v>0</v>
      </c>
      <c r="O20" s="18">
        <f>IF(L20="PS",F20,0)</f>
        <v>0</v>
      </c>
      <c r="P20" s="18">
        <f>IF(L20="PS",G20-K20,0)</f>
        <v>0</v>
      </c>
      <c r="Q20" s="18">
        <f>IF(L20="MP",F20,0)</f>
        <v>0</v>
      </c>
      <c r="R20" s="18">
        <f>IF(L20="MP",G20-K20,0)</f>
        <v>0</v>
      </c>
      <c r="S20" s="18">
        <f>IF(L20="OM",F20,0)</f>
        <v>0</v>
      </c>
      <c r="T20" s="12"/>
      <c r="AD20" s="18">
        <f>SUM(U21:U21)</f>
        <v>0</v>
      </c>
      <c r="AE20" s="18">
        <f>SUM(V21:V21)</f>
        <v>0</v>
      </c>
      <c r="AF20" s="18">
        <f>SUM(W21:W21)</f>
        <v>0</v>
      </c>
    </row>
    <row r="21" spans="1:27" ht="12.75">
      <c r="A21" s="35" t="s">
        <v>12</v>
      </c>
      <c r="B21" s="1" t="s">
        <v>51</v>
      </c>
      <c r="C21" s="1" t="s">
        <v>90</v>
      </c>
      <c r="D21" s="6">
        <v>2.6</v>
      </c>
      <c r="E21" s="6"/>
      <c r="F21" s="6">
        <f>ROUND(D21*Z21,2)</f>
        <v>0</v>
      </c>
      <c r="G21" s="6">
        <f>H21-F21</f>
        <v>0</v>
      </c>
      <c r="H21" s="6">
        <f>ROUND(D21*E21,2)</f>
        <v>0</v>
      </c>
      <c r="I21" s="13" t="s">
        <v>6</v>
      </c>
      <c r="J21" s="6">
        <f>IF(I21="5",G21,0)</f>
        <v>0</v>
      </c>
      <c r="U21" s="6">
        <f>IF(Y21=0,H21,0)</f>
        <v>0</v>
      </c>
      <c r="V21" s="6">
        <f>IF(Y21=15,H21,0)</f>
        <v>0</v>
      </c>
      <c r="W21" s="6">
        <f>IF(Y21=21,H21,0)</f>
        <v>0</v>
      </c>
      <c r="Y21" s="16">
        <v>21</v>
      </c>
      <c r="Z21" s="16">
        <f>E21*1</f>
        <v>0</v>
      </c>
      <c r="AA21" s="16">
        <f>E21*(1-1)</f>
        <v>0</v>
      </c>
    </row>
    <row r="22" spans="1:32" ht="12.75">
      <c r="A22" s="36"/>
      <c r="B22" s="45" t="s">
        <v>52</v>
      </c>
      <c r="C22" s="46"/>
      <c r="D22" s="46"/>
      <c r="E22" s="46"/>
      <c r="F22" s="18">
        <f>SUM(F23:F23)</f>
        <v>0</v>
      </c>
      <c r="G22" s="18">
        <f>SUM(G23:G23)</f>
        <v>0</v>
      </c>
      <c r="H22" s="18">
        <f>F22+G22</f>
        <v>0</v>
      </c>
      <c r="K22" s="18">
        <f>IF(L22="PR",H22,SUM(J23:J23))</f>
        <v>0</v>
      </c>
      <c r="L22" s="12" t="s">
        <v>108</v>
      </c>
      <c r="M22" s="18">
        <f>IF(L22="HS",F22,0)</f>
        <v>0</v>
      </c>
      <c r="N22" s="18">
        <f>IF(L22="HS",G22-K22,0)</f>
        <v>0</v>
      </c>
      <c r="O22" s="18">
        <f>IF(L22="PS",F22,0)</f>
        <v>0</v>
      </c>
      <c r="P22" s="18">
        <f>IF(L22="PS",G22-K22,0)</f>
        <v>0</v>
      </c>
      <c r="Q22" s="18">
        <f>IF(L22="MP",F22,0)</f>
        <v>0</v>
      </c>
      <c r="R22" s="18">
        <f>IF(L22="MP",G22-K22,0)</f>
        <v>0</v>
      </c>
      <c r="S22" s="18">
        <f>IF(L22="OM",F22,0)</f>
        <v>0</v>
      </c>
      <c r="T22" s="12"/>
      <c r="AD22" s="18">
        <f>SUM(U23:U23)</f>
        <v>0</v>
      </c>
      <c r="AE22" s="18">
        <f>SUM(V23:V23)</f>
        <v>0</v>
      </c>
      <c r="AF22" s="18">
        <f>SUM(W23:W23)</f>
        <v>0</v>
      </c>
    </row>
    <row r="23" spans="1:27" ht="12.75">
      <c r="A23" s="35" t="s">
        <v>13</v>
      </c>
      <c r="B23" s="1" t="s">
        <v>53</v>
      </c>
      <c r="C23" s="1" t="s">
        <v>91</v>
      </c>
      <c r="D23" s="6">
        <v>5</v>
      </c>
      <c r="E23" s="6"/>
      <c r="F23" s="6">
        <f>ROUND(D23*Z23,2)</f>
        <v>0</v>
      </c>
      <c r="G23" s="6">
        <f>H23-F23</f>
        <v>0</v>
      </c>
      <c r="H23" s="6">
        <f>ROUND(D23*E23,2)</f>
        <v>0</v>
      </c>
      <c r="I23" s="13" t="s">
        <v>6</v>
      </c>
      <c r="J23" s="6">
        <f>IF(I23="5",G23,0)</f>
        <v>0</v>
      </c>
      <c r="U23" s="6">
        <f>IF(Y23=0,H23,0)</f>
        <v>0</v>
      </c>
      <c r="V23" s="6">
        <f>IF(Y23=15,H23,0)</f>
        <v>0</v>
      </c>
      <c r="W23" s="6">
        <f>IF(Y23=21,H23,0)</f>
        <v>0</v>
      </c>
      <c r="Y23" s="16">
        <v>21</v>
      </c>
      <c r="Z23" s="16">
        <f>E23*1</f>
        <v>0</v>
      </c>
      <c r="AA23" s="16">
        <f>E23*(1-1)</f>
        <v>0</v>
      </c>
    </row>
    <row r="24" spans="1:32" ht="12.75">
      <c r="A24" s="36"/>
      <c r="B24" s="45" t="s">
        <v>54</v>
      </c>
      <c r="C24" s="46"/>
      <c r="D24" s="46"/>
      <c r="E24" s="46"/>
      <c r="F24" s="18">
        <f>SUM(F25:F30)</f>
        <v>0</v>
      </c>
      <c r="G24" s="18">
        <f>SUM(G25:G30)</f>
        <v>0</v>
      </c>
      <c r="H24" s="18">
        <f>F24+G24</f>
        <v>0</v>
      </c>
      <c r="K24" s="18">
        <f>IF(L24="PR",H24,SUM(J25:J30))</f>
        <v>0</v>
      </c>
      <c r="L24" s="12" t="s">
        <v>109</v>
      </c>
      <c r="M24" s="18">
        <f>IF(L24="HS",F24,0)</f>
        <v>0</v>
      </c>
      <c r="N24" s="18">
        <f>IF(L24="HS",G24-K24,0)</f>
        <v>0</v>
      </c>
      <c r="O24" s="18">
        <f>IF(L24="PS",F24,0)</f>
        <v>0</v>
      </c>
      <c r="P24" s="18">
        <f>IF(L24="PS",G24-K24,0)</f>
        <v>0</v>
      </c>
      <c r="Q24" s="18">
        <f>IF(L24="MP",F24,0)</f>
        <v>0</v>
      </c>
      <c r="R24" s="18">
        <f>IF(L24="MP",G24-K24,0)</f>
        <v>0</v>
      </c>
      <c r="S24" s="18">
        <f>IF(L24="OM",F24,0)</f>
        <v>0</v>
      </c>
      <c r="T24" s="12"/>
      <c r="AD24" s="18">
        <f>SUM(U25:U30)</f>
        <v>0</v>
      </c>
      <c r="AE24" s="18">
        <f>SUM(V25:V30)</f>
        <v>0</v>
      </c>
      <c r="AF24" s="18">
        <f>SUM(W25:W30)</f>
        <v>0</v>
      </c>
    </row>
    <row r="25" spans="1:27" ht="12.75">
      <c r="A25" s="35" t="s">
        <v>14</v>
      </c>
      <c r="B25" s="1" t="s">
        <v>55</v>
      </c>
      <c r="C25" s="1" t="s">
        <v>89</v>
      </c>
      <c r="D25" s="6">
        <v>140</v>
      </c>
      <c r="E25" s="6"/>
      <c r="F25" s="6">
        <f aca="true" t="shared" si="0" ref="F25:F30">ROUND(D25*Z25,2)</f>
        <v>0</v>
      </c>
      <c r="G25" s="6">
        <f aca="true" t="shared" si="1" ref="G25:G30">H25-F25</f>
        <v>0</v>
      </c>
      <c r="H25" s="6">
        <f aca="true" t="shared" si="2" ref="H25:H30">ROUND(D25*E25,2)</f>
        <v>0</v>
      </c>
      <c r="I25" s="13" t="s">
        <v>6</v>
      </c>
      <c r="J25" s="6">
        <f aca="true" t="shared" si="3" ref="J25:J30">IF(I25="5",G25,0)</f>
        <v>0</v>
      </c>
      <c r="U25" s="6">
        <f aca="true" t="shared" si="4" ref="U25:U30">IF(Y25=0,H25,0)</f>
        <v>0</v>
      </c>
      <c r="V25" s="6">
        <f aca="true" t="shared" si="5" ref="V25:V30">IF(Y25=15,H25,0)</f>
        <v>0</v>
      </c>
      <c r="W25" s="6">
        <f aca="true" t="shared" si="6" ref="W25:W30">IF(Y25=21,H25,0)</f>
        <v>0</v>
      </c>
      <c r="Y25" s="16">
        <v>21</v>
      </c>
      <c r="Z25" s="16">
        <f aca="true" t="shared" si="7" ref="Z25:Z30">E25*1</f>
        <v>0</v>
      </c>
      <c r="AA25" s="16">
        <f aca="true" t="shared" si="8" ref="AA25:AA30">E25*(1-1)</f>
        <v>0</v>
      </c>
    </row>
    <row r="26" spans="1:27" ht="12.75">
      <c r="A26" s="35" t="s">
        <v>15</v>
      </c>
      <c r="B26" s="1" t="s">
        <v>56</v>
      </c>
      <c r="C26" s="1" t="s">
        <v>89</v>
      </c>
      <c r="D26" s="6">
        <v>56</v>
      </c>
      <c r="E26" s="6"/>
      <c r="F26" s="6">
        <f t="shared" si="0"/>
        <v>0</v>
      </c>
      <c r="G26" s="6">
        <f t="shared" si="1"/>
        <v>0</v>
      </c>
      <c r="H26" s="6">
        <f t="shared" si="2"/>
        <v>0</v>
      </c>
      <c r="I26" s="13" t="s">
        <v>8</v>
      </c>
      <c r="J26" s="6">
        <f t="shared" si="3"/>
        <v>0</v>
      </c>
      <c r="U26" s="6">
        <f t="shared" si="4"/>
        <v>0</v>
      </c>
      <c r="V26" s="6">
        <f t="shared" si="5"/>
        <v>0</v>
      </c>
      <c r="W26" s="6">
        <f t="shared" si="6"/>
        <v>0</v>
      </c>
      <c r="Y26" s="16">
        <v>21</v>
      </c>
      <c r="Z26" s="16">
        <f t="shared" si="7"/>
        <v>0</v>
      </c>
      <c r="AA26" s="16">
        <f t="shared" si="8"/>
        <v>0</v>
      </c>
    </row>
    <row r="27" spans="1:27" ht="12.75">
      <c r="A27" s="35" t="s">
        <v>16</v>
      </c>
      <c r="B27" s="1" t="s">
        <v>57</v>
      </c>
      <c r="C27" s="1" t="s">
        <v>92</v>
      </c>
      <c r="D27" s="6">
        <v>38</v>
      </c>
      <c r="E27" s="6"/>
      <c r="F27" s="6">
        <f t="shared" si="0"/>
        <v>0</v>
      </c>
      <c r="G27" s="6">
        <f t="shared" si="1"/>
        <v>0</v>
      </c>
      <c r="H27" s="6">
        <f t="shared" si="2"/>
        <v>0</v>
      </c>
      <c r="I27" s="13" t="s">
        <v>8</v>
      </c>
      <c r="J27" s="6">
        <f t="shared" si="3"/>
        <v>0</v>
      </c>
      <c r="U27" s="6">
        <f t="shared" si="4"/>
        <v>0</v>
      </c>
      <c r="V27" s="6">
        <f t="shared" si="5"/>
        <v>0</v>
      </c>
      <c r="W27" s="6">
        <f t="shared" si="6"/>
        <v>0</v>
      </c>
      <c r="Y27" s="16">
        <v>21</v>
      </c>
      <c r="Z27" s="16">
        <f t="shared" si="7"/>
        <v>0</v>
      </c>
      <c r="AA27" s="16">
        <f t="shared" si="8"/>
        <v>0</v>
      </c>
    </row>
    <row r="28" spans="1:27" ht="12.75">
      <c r="A28" s="35" t="s">
        <v>17</v>
      </c>
      <c r="B28" s="1" t="s">
        <v>58</v>
      </c>
      <c r="C28" s="1" t="s">
        <v>89</v>
      </c>
      <c r="D28" s="6">
        <v>56</v>
      </c>
      <c r="E28" s="6"/>
      <c r="F28" s="6">
        <f t="shared" si="0"/>
        <v>0</v>
      </c>
      <c r="G28" s="6">
        <f t="shared" si="1"/>
        <v>0</v>
      </c>
      <c r="H28" s="6">
        <f t="shared" si="2"/>
        <v>0</v>
      </c>
      <c r="I28" s="13" t="s">
        <v>8</v>
      </c>
      <c r="J28" s="6">
        <f t="shared" si="3"/>
        <v>0</v>
      </c>
      <c r="U28" s="6">
        <f t="shared" si="4"/>
        <v>0</v>
      </c>
      <c r="V28" s="6">
        <f t="shared" si="5"/>
        <v>0</v>
      </c>
      <c r="W28" s="6">
        <f t="shared" si="6"/>
        <v>0</v>
      </c>
      <c r="Y28" s="16">
        <v>21</v>
      </c>
      <c r="Z28" s="16">
        <f t="shared" si="7"/>
        <v>0</v>
      </c>
      <c r="AA28" s="16">
        <f t="shared" si="8"/>
        <v>0</v>
      </c>
    </row>
    <row r="29" spans="1:27" ht="12.75">
      <c r="A29" s="35" t="s">
        <v>18</v>
      </c>
      <c r="B29" s="1" t="s">
        <v>59</v>
      </c>
      <c r="C29" s="1" t="s">
        <v>92</v>
      </c>
      <c r="D29" s="6">
        <v>40</v>
      </c>
      <c r="E29" s="6"/>
      <c r="F29" s="6">
        <f t="shared" si="0"/>
        <v>0</v>
      </c>
      <c r="G29" s="6">
        <f t="shared" si="1"/>
        <v>0</v>
      </c>
      <c r="H29" s="6">
        <f t="shared" si="2"/>
        <v>0</v>
      </c>
      <c r="I29" s="13" t="s">
        <v>8</v>
      </c>
      <c r="J29" s="6">
        <f t="shared" si="3"/>
        <v>0</v>
      </c>
      <c r="U29" s="6">
        <f t="shared" si="4"/>
        <v>0</v>
      </c>
      <c r="V29" s="6">
        <f t="shared" si="5"/>
        <v>0</v>
      </c>
      <c r="W29" s="6">
        <f t="shared" si="6"/>
        <v>0</v>
      </c>
      <c r="Y29" s="16">
        <v>21</v>
      </c>
      <c r="Z29" s="16">
        <f t="shared" si="7"/>
        <v>0</v>
      </c>
      <c r="AA29" s="16">
        <f t="shared" si="8"/>
        <v>0</v>
      </c>
    </row>
    <row r="30" spans="1:27" ht="12.75">
      <c r="A30" s="35" t="s">
        <v>19</v>
      </c>
      <c r="B30" s="1" t="s">
        <v>60</v>
      </c>
      <c r="C30" s="1" t="s">
        <v>90</v>
      </c>
      <c r="D30" s="6">
        <v>2.3</v>
      </c>
      <c r="E30" s="6"/>
      <c r="F30" s="6">
        <f t="shared" si="0"/>
        <v>0</v>
      </c>
      <c r="G30" s="6">
        <f t="shared" si="1"/>
        <v>0</v>
      </c>
      <c r="H30" s="6">
        <f t="shared" si="2"/>
        <v>0</v>
      </c>
      <c r="I30" s="13" t="s">
        <v>6</v>
      </c>
      <c r="J30" s="6">
        <f t="shared" si="3"/>
        <v>0</v>
      </c>
      <c r="U30" s="6">
        <f t="shared" si="4"/>
        <v>0</v>
      </c>
      <c r="V30" s="6">
        <f t="shared" si="5"/>
        <v>0</v>
      </c>
      <c r="W30" s="6">
        <f t="shared" si="6"/>
        <v>0</v>
      </c>
      <c r="Y30" s="16">
        <v>21</v>
      </c>
      <c r="Z30" s="16">
        <f t="shared" si="7"/>
        <v>0</v>
      </c>
      <c r="AA30" s="16">
        <f t="shared" si="8"/>
        <v>0</v>
      </c>
    </row>
    <row r="31" spans="1:32" ht="12.75">
      <c r="A31" s="36"/>
      <c r="B31" s="45" t="s">
        <v>61</v>
      </c>
      <c r="C31" s="46"/>
      <c r="D31" s="46"/>
      <c r="E31" s="46"/>
      <c r="F31" s="18">
        <f>SUM(F32:F37)</f>
        <v>0</v>
      </c>
      <c r="G31" s="18">
        <f>SUM(G32:G37)</f>
        <v>0</v>
      </c>
      <c r="H31" s="18">
        <f>F31+G31</f>
        <v>0</v>
      </c>
      <c r="K31" s="18">
        <f>IF(L31="PR",H31,SUM(J32:J37))</f>
        <v>0</v>
      </c>
      <c r="L31" s="12" t="s">
        <v>109</v>
      </c>
      <c r="M31" s="18">
        <f>IF(L31="HS",F31,0)</f>
        <v>0</v>
      </c>
      <c r="N31" s="18">
        <f>IF(L31="HS",G31-K31,0)</f>
        <v>0</v>
      </c>
      <c r="O31" s="18">
        <f>IF(L31="PS",F31,0)</f>
        <v>0</v>
      </c>
      <c r="P31" s="18">
        <f>IF(L31="PS",G31-K31,0)</f>
        <v>0</v>
      </c>
      <c r="Q31" s="18">
        <f>IF(L31="MP",F31,0)</f>
        <v>0</v>
      </c>
      <c r="R31" s="18">
        <f>IF(L31="MP",G31-K31,0)</f>
        <v>0</v>
      </c>
      <c r="S31" s="18">
        <f>IF(L31="OM",F31,0)</f>
        <v>0</v>
      </c>
      <c r="T31" s="12"/>
      <c r="AD31" s="18">
        <f>SUM(U32:U37)</f>
        <v>0</v>
      </c>
      <c r="AE31" s="18">
        <f>SUM(V32:V37)</f>
        <v>0</v>
      </c>
      <c r="AF31" s="18">
        <f>SUM(W32:W37)</f>
        <v>0</v>
      </c>
    </row>
    <row r="32" spans="1:27" ht="12.75">
      <c r="A32" s="35" t="s">
        <v>20</v>
      </c>
      <c r="B32" s="1" t="s">
        <v>62</v>
      </c>
      <c r="C32" s="1" t="s">
        <v>92</v>
      </c>
      <c r="D32" s="6">
        <v>29</v>
      </c>
      <c r="E32" s="6"/>
      <c r="F32" s="6">
        <f aca="true" t="shared" si="9" ref="F32:F37">ROUND(D32*Z32,2)</f>
        <v>0</v>
      </c>
      <c r="G32" s="6">
        <f aca="true" t="shared" si="10" ref="G32:G37">H32-F32</f>
        <v>0</v>
      </c>
      <c r="H32" s="6">
        <f aca="true" t="shared" si="11" ref="H32:H37">ROUND(D32*E32,2)</f>
        <v>0</v>
      </c>
      <c r="I32" s="13" t="s">
        <v>6</v>
      </c>
      <c r="J32" s="6">
        <f aca="true" t="shared" si="12" ref="J32:J37">IF(I32="5",G32,0)</f>
        <v>0</v>
      </c>
      <c r="U32" s="6">
        <f aca="true" t="shared" si="13" ref="U32:U37">IF(Y32=0,H32,0)</f>
        <v>0</v>
      </c>
      <c r="V32" s="6">
        <f aca="true" t="shared" si="14" ref="V32:V37">IF(Y32=15,H32,0)</f>
        <v>0</v>
      </c>
      <c r="W32" s="6">
        <f aca="true" t="shared" si="15" ref="W32:W37">IF(Y32=21,H32,0)</f>
        <v>0</v>
      </c>
      <c r="Y32" s="16">
        <v>21</v>
      </c>
      <c r="Z32" s="16">
        <f aca="true" t="shared" si="16" ref="Z32:Z37">E32*1</f>
        <v>0</v>
      </c>
      <c r="AA32" s="16">
        <f aca="true" t="shared" si="17" ref="AA32:AA37">E32*(1-1)</f>
        <v>0</v>
      </c>
    </row>
    <row r="33" spans="1:27" ht="12.75">
      <c r="A33" s="35" t="s">
        <v>21</v>
      </c>
      <c r="B33" s="1" t="s">
        <v>63</v>
      </c>
      <c r="C33" s="1" t="s">
        <v>92</v>
      </c>
      <c r="D33" s="6">
        <v>4</v>
      </c>
      <c r="E33" s="6"/>
      <c r="F33" s="6">
        <f t="shared" si="9"/>
        <v>0</v>
      </c>
      <c r="G33" s="6">
        <f t="shared" si="10"/>
        <v>0</v>
      </c>
      <c r="H33" s="6">
        <f t="shared" si="11"/>
        <v>0</v>
      </c>
      <c r="I33" s="13" t="s">
        <v>6</v>
      </c>
      <c r="J33" s="6">
        <f t="shared" si="12"/>
        <v>0</v>
      </c>
      <c r="U33" s="6">
        <f t="shared" si="13"/>
        <v>0</v>
      </c>
      <c r="V33" s="6">
        <f t="shared" si="14"/>
        <v>0</v>
      </c>
      <c r="W33" s="6">
        <f t="shared" si="15"/>
        <v>0</v>
      </c>
      <c r="Y33" s="16">
        <v>21</v>
      </c>
      <c r="Z33" s="16">
        <f t="shared" si="16"/>
        <v>0</v>
      </c>
      <c r="AA33" s="16">
        <f t="shared" si="17"/>
        <v>0</v>
      </c>
    </row>
    <row r="34" spans="1:27" ht="12.75">
      <c r="A34" s="35" t="s">
        <v>22</v>
      </c>
      <c r="B34" s="1" t="s">
        <v>64</v>
      </c>
      <c r="C34" s="1" t="s">
        <v>92</v>
      </c>
      <c r="D34" s="6">
        <v>7.4</v>
      </c>
      <c r="E34" s="6"/>
      <c r="F34" s="6">
        <f t="shared" si="9"/>
        <v>0</v>
      </c>
      <c r="G34" s="6">
        <f t="shared" si="10"/>
        <v>0</v>
      </c>
      <c r="H34" s="6">
        <f t="shared" si="11"/>
        <v>0</v>
      </c>
      <c r="I34" s="13" t="s">
        <v>8</v>
      </c>
      <c r="J34" s="6">
        <f t="shared" si="12"/>
        <v>0</v>
      </c>
      <c r="U34" s="6">
        <f t="shared" si="13"/>
        <v>0</v>
      </c>
      <c r="V34" s="6">
        <f t="shared" si="14"/>
        <v>0</v>
      </c>
      <c r="W34" s="6">
        <f t="shared" si="15"/>
        <v>0</v>
      </c>
      <c r="Y34" s="16">
        <v>21</v>
      </c>
      <c r="Z34" s="16">
        <f t="shared" si="16"/>
        <v>0</v>
      </c>
      <c r="AA34" s="16">
        <f t="shared" si="17"/>
        <v>0</v>
      </c>
    </row>
    <row r="35" spans="1:27" ht="12.75">
      <c r="A35" s="35" t="s">
        <v>23</v>
      </c>
      <c r="B35" s="1" t="s">
        <v>65</v>
      </c>
      <c r="C35" s="1" t="s">
        <v>92</v>
      </c>
      <c r="D35" s="6">
        <v>23</v>
      </c>
      <c r="E35" s="6"/>
      <c r="F35" s="6">
        <f t="shared" si="9"/>
        <v>0</v>
      </c>
      <c r="G35" s="6">
        <f t="shared" si="10"/>
        <v>0</v>
      </c>
      <c r="H35" s="6">
        <f t="shared" si="11"/>
        <v>0</v>
      </c>
      <c r="I35" s="13" t="s">
        <v>8</v>
      </c>
      <c r="J35" s="6">
        <f t="shared" si="12"/>
        <v>0</v>
      </c>
      <c r="U35" s="6">
        <f t="shared" si="13"/>
        <v>0</v>
      </c>
      <c r="V35" s="6">
        <f t="shared" si="14"/>
        <v>0</v>
      </c>
      <c r="W35" s="6">
        <f t="shared" si="15"/>
        <v>0</v>
      </c>
      <c r="Y35" s="16">
        <v>21</v>
      </c>
      <c r="Z35" s="16">
        <f t="shared" si="16"/>
        <v>0</v>
      </c>
      <c r="AA35" s="16">
        <f t="shared" si="17"/>
        <v>0</v>
      </c>
    </row>
    <row r="36" spans="1:27" ht="12.75">
      <c r="A36" s="35" t="s">
        <v>24</v>
      </c>
      <c r="B36" s="1" t="s">
        <v>66</v>
      </c>
      <c r="C36" s="1" t="s">
        <v>92</v>
      </c>
      <c r="D36" s="6">
        <v>6</v>
      </c>
      <c r="E36" s="6"/>
      <c r="F36" s="6">
        <f t="shared" si="9"/>
        <v>0</v>
      </c>
      <c r="G36" s="6">
        <f t="shared" si="10"/>
        <v>0</v>
      </c>
      <c r="H36" s="6">
        <f t="shared" si="11"/>
        <v>0</v>
      </c>
      <c r="I36" s="13" t="s">
        <v>8</v>
      </c>
      <c r="J36" s="6">
        <f t="shared" si="12"/>
        <v>0</v>
      </c>
      <c r="U36" s="6">
        <f t="shared" si="13"/>
        <v>0</v>
      </c>
      <c r="V36" s="6">
        <f t="shared" si="14"/>
        <v>0</v>
      </c>
      <c r="W36" s="6">
        <f t="shared" si="15"/>
        <v>0</v>
      </c>
      <c r="Y36" s="16">
        <v>21</v>
      </c>
      <c r="Z36" s="16">
        <f t="shared" si="16"/>
        <v>0</v>
      </c>
      <c r="AA36" s="16">
        <f t="shared" si="17"/>
        <v>0</v>
      </c>
    </row>
    <row r="37" spans="1:27" ht="12.75">
      <c r="A37" s="35" t="s">
        <v>25</v>
      </c>
      <c r="B37" s="1" t="s">
        <v>67</v>
      </c>
      <c r="C37" s="1" t="s">
        <v>92</v>
      </c>
      <c r="D37" s="6">
        <v>26</v>
      </c>
      <c r="E37" s="6"/>
      <c r="F37" s="6">
        <f t="shared" si="9"/>
        <v>0</v>
      </c>
      <c r="G37" s="6">
        <f t="shared" si="10"/>
        <v>0</v>
      </c>
      <c r="H37" s="6">
        <f t="shared" si="11"/>
        <v>0</v>
      </c>
      <c r="I37" s="13" t="s">
        <v>8</v>
      </c>
      <c r="J37" s="6">
        <f t="shared" si="12"/>
        <v>0</v>
      </c>
      <c r="U37" s="6">
        <f t="shared" si="13"/>
        <v>0</v>
      </c>
      <c r="V37" s="6">
        <f t="shared" si="14"/>
        <v>0</v>
      </c>
      <c r="W37" s="6">
        <f t="shared" si="15"/>
        <v>0</v>
      </c>
      <c r="Y37" s="16">
        <v>21</v>
      </c>
      <c r="Z37" s="16">
        <f t="shared" si="16"/>
        <v>0</v>
      </c>
      <c r="AA37" s="16">
        <f t="shared" si="17"/>
        <v>0</v>
      </c>
    </row>
    <row r="38" spans="1:32" ht="12.75">
      <c r="A38" s="36"/>
      <c r="B38" s="45" t="s">
        <v>68</v>
      </c>
      <c r="C38" s="46"/>
      <c r="D38" s="46"/>
      <c r="E38" s="46"/>
      <c r="F38" s="18">
        <f>SUM(F39:F44)</f>
        <v>0</v>
      </c>
      <c r="G38" s="18">
        <f>SUM(G39:G44)</f>
        <v>0</v>
      </c>
      <c r="H38" s="18">
        <f>F38+G38</f>
        <v>0</v>
      </c>
      <c r="K38" s="18">
        <f>IF(L38="PR",H38,SUM(J39:J44))</f>
        <v>0</v>
      </c>
      <c r="L38" s="12" t="s">
        <v>109</v>
      </c>
      <c r="M38" s="18">
        <f>IF(L38="HS",F38,0)</f>
        <v>0</v>
      </c>
      <c r="N38" s="18">
        <f>IF(L38="HS",G38-K38,0)</f>
        <v>0</v>
      </c>
      <c r="O38" s="18">
        <f>IF(L38="PS",F38,0)</f>
        <v>0</v>
      </c>
      <c r="P38" s="18">
        <f>IF(L38="PS",G38-K38,0)</f>
        <v>0</v>
      </c>
      <c r="Q38" s="18">
        <f>IF(L38="MP",F38,0)</f>
        <v>0</v>
      </c>
      <c r="R38" s="18">
        <f>IF(L38="MP",G38-K38,0)</f>
        <v>0</v>
      </c>
      <c r="S38" s="18">
        <f>IF(L38="OM",F38,0)</f>
        <v>0</v>
      </c>
      <c r="T38" s="12"/>
      <c r="AD38" s="18">
        <f>SUM(U39:U44)</f>
        <v>0</v>
      </c>
      <c r="AE38" s="18">
        <f>SUM(V39:V44)</f>
        <v>0</v>
      </c>
      <c r="AF38" s="18">
        <f>SUM(W39:W44)</f>
        <v>0</v>
      </c>
    </row>
    <row r="39" spans="1:27" ht="12.75">
      <c r="A39" s="35" t="s">
        <v>26</v>
      </c>
      <c r="B39" s="1" t="s">
        <v>69</v>
      </c>
      <c r="C39" s="1" t="s">
        <v>89</v>
      </c>
      <c r="D39" s="6">
        <v>56</v>
      </c>
      <c r="E39" s="6"/>
      <c r="F39" s="6">
        <f aca="true" t="shared" si="18" ref="F39:F44">ROUND(D39*Z39,2)</f>
        <v>0</v>
      </c>
      <c r="G39" s="6">
        <f aca="true" t="shared" si="19" ref="G39:G44">H39-F39</f>
        <v>0</v>
      </c>
      <c r="H39" s="6">
        <f aca="true" t="shared" si="20" ref="H39:H44">ROUND(D39*E39,2)</f>
        <v>0</v>
      </c>
      <c r="I39" s="13" t="s">
        <v>6</v>
      </c>
      <c r="J39" s="6">
        <f aca="true" t="shared" si="21" ref="J39:J44">IF(I39="5",G39,0)</f>
        <v>0</v>
      </c>
      <c r="U39" s="6">
        <f aca="true" t="shared" si="22" ref="U39:U44">IF(Y39=0,H39,0)</f>
        <v>0</v>
      </c>
      <c r="V39" s="6">
        <f aca="true" t="shared" si="23" ref="V39:V44">IF(Y39=15,H39,0)</f>
        <v>0</v>
      </c>
      <c r="W39" s="6">
        <f aca="true" t="shared" si="24" ref="W39:W44">IF(Y39=21,H39,0)</f>
        <v>0</v>
      </c>
      <c r="Y39" s="16">
        <v>21</v>
      </c>
      <c r="Z39" s="16">
        <f aca="true" t="shared" si="25" ref="Z39:Z44">E39*1</f>
        <v>0</v>
      </c>
      <c r="AA39" s="16">
        <f aca="true" t="shared" si="26" ref="AA39:AA44">E39*(1-1)</f>
        <v>0</v>
      </c>
    </row>
    <row r="40" spans="1:27" ht="12.75">
      <c r="A40" s="35" t="s">
        <v>27</v>
      </c>
      <c r="B40" s="1" t="s">
        <v>70</v>
      </c>
      <c r="C40" s="1" t="s">
        <v>89</v>
      </c>
      <c r="D40" s="6">
        <v>140</v>
      </c>
      <c r="E40" s="6"/>
      <c r="F40" s="6">
        <f t="shared" si="18"/>
        <v>0</v>
      </c>
      <c r="G40" s="6">
        <f t="shared" si="19"/>
        <v>0</v>
      </c>
      <c r="H40" s="6">
        <f t="shared" si="20"/>
        <v>0</v>
      </c>
      <c r="I40" s="13" t="s">
        <v>6</v>
      </c>
      <c r="J40" s="6">
        <f t="shared" si="21"/>
        <v>0</v>
      </c>
      <c r="U40" s="6">
        <f t="shared" si="22"/>
        <v>0</v>
      </c>
      <c r="V40" s="6">
        <f t="shared" si="23"/>
        <v>0</v>
      </c>
      <c r="W40" s="6">
        <f t="shared" si="24"/>
        <v>0</v>
      </c>
      <c r="Y40" s="16">
        <v>21</v>
      </c>
      <c r="Z40" s="16">
        <f t="shared" si="25"/>
        <v>0</v>
      </c>
      <c r="AA40" s="16">
        <f t="shared" si="26"/>
        <v>0</v>
      </c>
    </row>
    <row r="41" spans="1:27" ht="12.75">
      <c r="A41" s="35" t="s">
        <v>28</v>
      </c>
      <c r="B41" s="1" t="s">
        <v>71</v>
      </c>
      <c r="C41" s="1" t="s">
        <v>89</v>
      </c>
      <c r="D41" s="6">
        <v>56</v>
      </c>
      <c r="E41" s="6"/>
      <c r="F41" s="6">
        <f t="shared" si="18"/>
        <v>0</v>
      </c>
      <c r="G41" s="6">
        <f t="shared" si="19"/>
        <v>0</v>
      </c>
      <c r="H41" s="6">
        <f t="shared" si="20"/>
        <v>0</v>
      </c>
      <c r="I41" s="13" t="s">
        <v>6</v>
      </c>
      <c r="J41" s="6">
        <f t="shared" si="21"/>
        <v>0</v>
      </c>
      <c r="U41" s="6">
        <f t="shared" si="22"/>
        <v>0</v>
      </c>
      <c r="V41" s="6">
        <f t="shared" si="23"/>
        <v>0</v>
      </c>
      <c r="W41" s="6">
        <f t="shared" si="24"/>
        <v>0</v>
      </c>
      <c r="Y41" s="16">
        <v>21</v>
      </c>
      <c r="Z41" s="16">
        <f t="shared" si="25"/>
        <v>0</v>
      </c>
      <c r="AA41" s="16">
        <f t="shared" si="26"/>
        <v>0</v>
      </c>
    </row>
    <row r="42" spans="1:27" ht="12.75">
      <c r="A42" s="35" t="s">
        <v>29</v>
      </c>
      <c r="B42" s="1" t="s">
        <v>72</v>
      </c>
      <c r="C42" s="1" t="s">
        <v>92</v>
      </c>
      <c r="D42" s="6">
        <v>10.5</v>
      </c>
      <c r="E42" s="6"/>
      <c r="F42" s="6">
        <f t="shared" si="18"/>
        <v>0</v>
      </c>
      <c r="G42" s="6">
        <f t="shared" si="19"/>
        <v>0</v>
      </c>
      <c r="H42" s="6">
        <f t="shared" si="20"/>
        <v>0</v>
      </c>
      <c r="I42" s="13" t="s">
        <v>6</v>
      </c>
      <c r="J42" s="6">
        <f t="shared" si="21"/>
        <v>0</v>
      </c>
      <c r="U42" s="6">
        <f t="shared" si="22"/>
        <v>0</v>
      </c>
      <c r="V42" s="6">
        <f t="shared" si="23"/>
        <v>0</v>
      </c>
      <c r="W42" s="6">
        <f t="shared" si="24"/>
        <v>0</v>
      </c>
      <c r="Y42" s="16">
        <v>21</v>
      </c>
      <c r="Z42" s="16">
        <f t="shared" si="25"/>
        <v>0</v>
      </c>
      <c r="AA42" s="16">
        <f t="shared" si="26"/>
        <v>0</v>
      </c>
    </row>
    <row r="43" spans="1:27" ht="12.75">
      <c r="A43" s="35" t="s">
        <v>30</v>
      </c>
      <c r="B43" s="1" t="s">
        <v>73</v>
      </c>
      <c r="C43" s="1" t="s">
        <v>92</v>
      </c>
      <c r="D43" s="6">
        <v>23</v>
      </c>
      <c r="E43" s="6"/>
      <c r="F43" s="6">
        <f t="shared" si="18"/>
        <v>0</v>
      </c>
      <c r="G43" s="6">
        <f t="shared" si="19"/>
        <v>0</v>
      </c>
      <c r="H43" s="6">
        <f t="shared" si="20"/>
        <v>0</v>
      </c>
      <c r="I43" s="13" t="s">
        <v>6</v>
      </c>
      <c r="J43" s="6">
        <f t="shared" si="21"/>
        <v>0</v>
      </c>
      <c r="U43" s="6">
        <f t="shared" si="22"/>
        <v>0</v>
      </c>
      <c r="V43" s="6">
        <f t="shared" si="23"/>
        <v>0</v>
      </c>
      <c r="W43" s="6">
        <f t="shared" si="24"/>
        <v>0</v>
      </c>
      <c r="Y43" s="16">
        <v>21</v>
      </c>
      <c r="Z43" s="16">
        <f t="shared" si="25"/>
        <v>0</v>
      </c>
      <c r="AA43" s="16">
        <f t="shared" si="26"/>
        <v>0</v>
      </c>
    </row>
    <row r="44" spans="1:27" ht="12.75">
      <c r="A44" s="35" t="s">
        <v>31</v>
      </c>
      <c r="B44" s="1" t="s">
        <v>74</v>
      </c>
      <c r="C44" s="1" t="s">
        <v>89</v>
      </c>
      <c r="D44" s="6">
        <v>140</v>
      </c>
      <c r="E44" s="6"/>
      <c r="F44" s="6">
        <f t="shared" si="18"/>
        <v>0</v>
      </c>
      <c r="G44" s="6">
        <f t="shared" si="19"/>
        <v>0</v>
      </c>
      <c r="H44" s="6">
        <f t="shared" si="20"/>
        <v>0</v>
      </c>
      <c r="I44" s="13" t="s">
        <v>6</v>
      </c>
      <c r="J44" s="6">
        <f t="shared" si="21"/>
        <v>0</v>
      </c>
      <c r="U44" s="6">
        <f t="shared" si="22"/>
        <v>0</v>
      </c>
      <c r="V44" s="6">
        <f t="shared" si="23"/>
        <v>0</v>
      </c>
      <c r="W44" s="6">
        <f t="shared" si="24"/>
        <v>0</v>
      </c>
      <c r="Y44" s="16">
        <v>21</v>
      </c>
      <c r="Z44" s="16">
        <f t="shared" si="25"/>
        <v>0</v>
      </c>
      <c r="AA44" s="16">
        <f t="shared" si="26"/>
        <v>0</v>
      </c>
    </row>
    <row r="45" spans="1:32" ht="12.75">
      <c r="A45" s="36"/>
      <c r="B45" s="45" t="s">
        <v>75</v>
      </c>
      <c r="C45" s="46"/>
      <c r="D45" s="46"/>
      <c r="E45" s="46"/>
      <c r="F45" s="18">
        <f>SUM(F46:F46)</f>
        <v>0</v>
      </c>
      <c r="G45" s="18">
        <f>SUM(G46:G46)</f>
        <v>0</v>
      </c>
      <c r="H45" s="18">
        <f>F45+G45</f>
        <v>0</v>
      </c>
      <c r="K45" s="18">
        <f>IF(L45="PR",H45,SUM(J46:J46))</f>
        <v>0</v>
      </c>
      <c r="L45" s="12" t="s">
        <v>109</v>
      </c>
      <c r="M45" s="18">
        <f>IF(L45="HS",F45,0)</f>
        <v>0</v>
      </c>
      <c r="N45" s="18">
        <f>IF(L45="HS",G45-K45,0)</f>
        <v>0</v>
      </c>
      <c r="O45" s="18">
        <f>IF(L45="PS",F45,0)</f>
        <v>0</v>
      </c>
      <c r="P45" s="18">
        <f>IF(L45="PS",G45-K45,0)</f>
        <v>0</v>
      </c>
      <c r="Q45" s="18">
        <f>IF(L45="MP",F45,0)</f>
        <v>0</v>
      </c>
      <c r="R45" s="18">
        <f>IF(L45="MP",G45-K45,0)</f>
        <v>0</v>
      </c>
      <c r="S45" s="18">
        <f>IF(L45="OM",F45,0)</f>
        <v>0</v>
      </c>
      <c r="T45" s="12"/>
      <c r="AD45" s="18">
        <f>SUM(U46:U46)</f>
        <v>0</v>
      </c>
      <c r="AE45" s="18">
        <f>SUM(V46:V46)</f>
        <v>0</v>
      </c>
      <c r="AF45" s="18">
        <f>SUM(W46:W46)</f>
        <v>0</v>
      </c>
    </row>
    <row r="46" spans="1:27" ht="12.75">
      <c r="A46" s="35" t="s">
        <v>32</v>
      </c>
      <c r="B46" s="1" t="s">
        <v>76</v>
      </c>
      <c r="C46" s="1" t="s">
        <v>89</v>
      </c>
      <c r="D46" s="6">
        <v>32.8</v>
      </c>
      <c r="E46" s="6"/>
      <c r="F46" s="6">
        <f>ROUND(D46*Z46,2)</f>
        <v>0</v>
      </c>
      <c r="G46" s="6">
        <f>H46-F46</f>
        <v>0</v>
      </c>
      <c r="H46" s="6">
        <f>ROUND(D46*E46,2)</f>
        <v>0</v>
      </c>
      <c r="I46" s="13" t="s">
        <v>8</v>
      </c>
      <c r="J46" s="6">
        <f>IF(I46="5",G46,0)</f>
        <v>0</v>
      </c>
      <c r="U46" s="6">
        <f>IF(Y46=0,H46,0)</f>
        <v>0</v>
      </c>
      <c r="V46" s="6">
        <f>IF(Y46=15,H46,0)</f>
        <v>0</v>
      </c>
      <c r="W46" s="6">
        <f>IF(Y46=21,H46,0)</f>
        <v>0</v>
      </c>
      <c r="Y46" s="16">
        <v>21</v>
      </c>
      <c r="Z46" s="16">
        <f>E46*1</f>
        <v>0</v>
      </c>
      <c r="AA46" s="16">
        <f>E46*(1-1)</f>
        <v>0</v>
      </c>
    </row>
    <row r="47" spans="1:32" ht="12.75">
      <c r="A47" s="36"/>
      <c r="B47" s="45" t="s">
        <v>77</v>
      </c>
      <c r="C47" s="46"/>
      <c r="D47" s="46"/>
      <c r="E47" s="46"/>
      <c r="F47" s="18">
        <f>SUM(F48:F48)</f>
        <v>0</v>
      </c>
      <c r="G47" s="18">
        <f>SUM(G48:G48)</f>
        <v>0</v>
      </c>
      <c r="H47" s="18">
        <f>F47+G47</f>
        <v>0</v>
      </c>
      <c r="K47" s="18">
        <f>IF(L47="PR",H47,SUM(J48:J48))</f>
        <v>0</v>
      </c>
      <c r="L47" s="12" t="s">
        <v>109</v>
      </c>
      <c r="M47" s="18">
        <f>IF(L47="HS",F47,0)</f>
        <v>0</v>
      </c>
      <c r="N47" s="18">
        <f>IF(L47="HS",G47-K47,0)</f>
        <v>0</v>
      </c>
      <c r="O47" s="18">
        <f>IF(L47="PS",F47,0)</f>
        <v>0</v>
      </c>
      <c r="P47" s="18">
        <f>IF(L47="PS",G47-K47,0)</f>
        <v>0</v>
      </c>
      <c r="Q47" s="18">
        <f>IF(L47="MP",F47,0)</f>
        <v>0</v>
      </c>
      <c r="R47" s="18">
        <f>IF(L47="MP",G47-K47,0)</f>
        <v>0</v>
      </c>
      <c r="S47" s="18">
        <f>IF(L47="OM",F47,0)</f>
        <v>0</v>
      </c>
      <c r="T47" s="12"/>
      <c r="AD47" s="18">
        <f>SUM(U48:U48)</f>
        <v>0</v>
      </c>
      <c r="AE47" s="18">
        <f>SUM(V48:V48)</f>
        <v>0</v>
      </c>
      <c r="AF47" s="18">
        <f>SUM(W48:W48)</f>
        <v>0</v>
      </c>
    </row>
    <row r="48" spans="1:27" ht="12.75">
      <c r="A48" s="35" t="s">
        <v>33</v>
      </c>
      <c r="B48" s="1" t="s">
        <v>78</v>
      </c>
      <c r="C48" s="1" t="s">
        <v>93</v>
      </c>
      <c r="D48" s="6">
        <v>2</v>
      </c>
      <c r="E48" s="6"/>
      <c r="F48" s="6">
        <f>ROUND(D48*Z48,2)</f>
        <v>0</v>
      </c>
      <c r="G48" s="6">
        <f>H48-F48</f>
        <v>0</v>
      </c>
      <c r="H48" s="6">
        <f>ROUND(D48*E48,2)</f>
        <v>0</v>
      </c>
      <c r="I48" s="13" t="s">
        <v>6</v>
      </c>
      <c r="J48" s="6">
        <f>IF(I48="5",G48,0)</f>
        <v>0</v>
      </c>
      <c r="U48" s="6">
        <f>IF(Y48=0,H48,0)</f>
        <v>0</v>
      </c>
      <c r="V48" s="6">
        <f>IF(Y48=15,H48,0)</f>
        <v>0</v>
      </c>
      <c r="W48" s="6">
        <f>IF(Y48=21,H48,0)</f>
        <v>0</v>
      </c>
      <c r="Y48" s="16">
        <v>21</v>
      </c>
      <c r="Z48" s="16">
        <f>E48*1</f>
        <v>0</v>
      </c>
      <c r="AA48" s="16">
        <f>E48*(1-1)</f>
        <v>0</v>
      </c>
    </row>
    <row r="49" spans="1:32" ht="12.75">
      <c r="A49" s="36"/>
      <c r="B49" s="45" t="s">
        <v>79</v>
      </c>
      <c r="C49" s="46"/>
      <c r="D49" s="46"/>
      <c r="E49" s="46"/>
      <c r="F49" s="18">
        <f>SUM(F50:F50)</f>
        <v>0</v>
      </c>
      <c r="G49" s="18">
        <f>SUM(G50:G50)</f>
        <v>0</v>
      </c>
      <c r="H49" s="18">
        <f>F49+G49</f>
        <v>0</v>
      </c>
      <c r="K49" s="18">
        <f>IF(L49="PR",H49,SUM(J50:J50))</f>
        <v>0</v>
      </c>
      <c r="L49" s="12" t="s">
        <v>109</v>
      </c>
      <c r="M49" s="18">
        <f>IF(L49="HS",F49,0)</f>
        <v>0</v>
      </c>
      <c r="N49" s="18">
        <f>IF(L49="HS",G49-K49,0)</f>
        <v>0</v>
      </c>
      <c r="O49" s="18">
        <f>IF(L49="PS",F49,0)</f>
        <v>0</v>
      </c>
      <c r="P49" s="18">
        <f>IF(L49="PS",G49-K49,0)</f>
        <v>0</v>
      </c>
      <c r="Q49" s="18">
        <f>IF(L49="MP",F49,0)</f>
        <v>0</v>
      </c>
      <c r="R49" s="18">
        <f>IF(L49="MP",G49-K49,0)</f>
        <v>0</v>
      </c>
      <c r="S49" s="18">
        <f>IF(L49="OM",F49,0)</f>
        <v>0</v>
      </c>
      <c r="T49" s="12"/>
      <c r="AD49" s="18">
        <f>SUM(U50:U50)</f>
        <v>0</v>
      </c>
      <c r="AE49" s="18">
        <f>SUM(V50:V50)</f>
        <v>0</v>
      </c>
      <c r="AF49" s="18">
        <f>SUM(W50:W50)</f>
        <v>0</v>
      </c>
    </row>
    <row r="50" spans="1:27" ht="12.75">
      <c r="A50" s="35" t="s">
        <v>34</v>
      </c>
      <c r="B50" s="1" t="s">
        <v>80</v>
      </c>
      <c r="C50" s="1" t="s">
        <v>89</v>
      </c>
      <c r="D50" s="6">
        <v>10</v>
      </c>
      <c r="E50" s="6"/>
      <c r="F50" s="6">
        <f>ROUND(D50*Z50,2)</f>
        <v>0</v>
      </c>
      <c r="G50" s="6">
        <f>H50-F50</f>
        <v>0</v>
      </c>
      <c r="H50" s="6">
        <f>ROUND(D50*E50,2)</f>
        <v>0</v>
      </c>
      <c r="I50" s="13" t="s">
        <v>6</v>
      </c>
      <c r="J50" s="6">
        <f>IF(I50="5",G50,0)</f>
        <v>0</v>
      </c>
      <c r="U50" s="6">
        <f>IF(Y50=0,H50,0)</f>
        <v>0</v>
      </c>
      <c r="V50" s="6">
        <f>IF(Y50=15,H50,0)</f>
        <v>0</v>
      </c>
      <c r="W50" s="6">
        <f>IF(Y50=21,H50,0)</f>
        <v>0</v>
      </c>
      <c r="Y50" s="16">
        <v>21</v>
      </c>
      <c r="Z50" s="16">
        <f>E50*1</f>
        <v>0</v>
      </c>
      <c r="AA50" s="16">
        <f>E50*(1-1)</f>
        <v>0</v>
      </c>
    </row>
    <row r="51" spans="1:32" ht="12.75">
      <c r="A51" s="36"/>
      <c r="B51" s="45" t="s">
        <v>81</v>
      </c>
      <c r="C51" s="46"/>
      <c r="D51" s="46"/>
      <c r="E51" s="46"/>
      <c r="F51" s="18">
        <f>SUM(F52:F53)</f>
        <v>0</v>
      </c>
      <c r="G51" s="18">
        <f>SUM(G52:G53)</f>
        <v>0</v>
      </c>
      <c r="H51" s="18">
        <f>F51+G51</f>
        <v>0</v>
      </c>
      <c r="K51" s="18">
        <f>IF(L51="PR",H51,SUM(J52:J53))</f>
        <v>0</v>
      </c>
      <c r="L51" s="12" t="s">
        <v>109</v>
      </c>
      <c r="M51" s="18">
        <f>IF(L51="HS",F51,0)</f>
        <v>0</v>
      </c>
      <c r="N51" s="18">
        <f>IF(L51="HS",G51-K51,0)</f>
        <v>0</v>
      </c>
      <c r="O51" s="18">
        <f>IF(L51="PS",F51,0)</f>
        <v>0</v>
      </c>
      <c r="P51" s="18">
        <f>IF(L51="PS",G51-K51,0)</f>
        <v>0</v>
      </c>
      <c r="Q51" s="18">
        <f>IF(L51="MP",F51,0)</f>
        <v>0</v>
      </c>
      <c r="R51" s="18">
        <f>IF(L51="MP",G51-K51,0)</f>
        <v>0</v>
      </c>
      <c r="S51" s="18">
        <f>IF(L51="OM",F51,0)</f>
        <v>0</v>
      </c>
      <c r="T51" s="12"/>
      <c r="AD51" s="18">
        <f>SUM(U52:U53)</f>
        <v>0</v>
      </c>
      <c r="AE51" s="18">
        <f>SUM(V52:V53)</f>
        <v>0</v>
      </c>
      <c r="AF51" s="18">
        <f>SUM(W52:W53)</f>
        <v>0</v>
      </c>
    </row>
    <row r="52" spans="1:27" ht="12.75">
      <c r="A52" s="35" t="s">
        <v>35</v>
      </c>
      <c r="B52" s="1" t="s">
        <v>82</v>
      </c>
      <c r="C52" s="1" t="s">
        <v>89</v>
      </c>
      <c r="D52" s="6">
        <v>44</v>
      </c>
      <c r="E52" s="6"/>
      <c r="F52" s="6">
        <f>ROUND(D52*Z52,2)</f>
        <v>0</v>
      </c>
      <c r="G52" s="6">
        <f>H52-F52</f>
        <v>0</v>
      </c>
      <c r="H52" s="6">
        <f>ROUND(D52*E52,2)</f>
        <v>0</v>
      </c>
      <c r="I52" s="13" t="s">
        <v>6</v>
      </c>
      <c r="J52" s="6">
        <f>IF(I52="5",G52,0)</f>
        <v>0</v>
      </c>
      <c r="U52" s="6">
        <f>IF(Y52=0,H52,0)</f>
        <v>0</v>
      </c>
      <c r="V52" s="6">
        <f>IF(Y52=15,H52,0)</f>
        <v>0</v>
      </c>
      <c r="W52" s="6">
        <f>IF(Y52=21,H52,0)</f>
        <v>0</v>
      </c>
      <c r="Y52" s="16">
        <v>21</v>
      </c>
      <c r="Z52" s="16">
        <f>E52*1</f>
        <v>0</v>
      </c>
      <c r="AA52" s="16">
        <f>E52*(1-1)</f>
        <v>0</v>
      </c>
    </row>
    <row r="53" spans="1:27" ht="12.75">
      <c r="A53" s="37" t="s">
        <v>36</v>
      </c>
      <c r="B53" s="2" t="s">
        <v>83</v>
      </c>
      <c r="C53" s="2" t="s">
        <v>89</v>
      </c>
      <c r="D53" s="7">
        <v>44</v>
      </c>
      <c r="E53" s="7"/>
      <c r="F53" s="7">
        <f>ROUND(D53*Z53,2)</f>
        <v>0</v>
      </c>
      <c r="G53" s="7">
        <f>H53-F53</f>
        <v>0</v>
      </c>
      <c r="H53" s="7">
        <f>ROUND(D53*E53,2)</f>
        <v>0</v>
      </c>
      <c r="I53" s="13" t="s">
        <v>6</v>
      </c>
      <c r="J53" s="6">
        <f>IF(I53="5",G53,0)</f>
        <v>0</v>
      </c>
      <c r="U53" s="6">
        <f>IF(Y53=0,H53,0)</f>
        <v>0</v>
      </c>
      <c r="V53" s="6">
        <f>IF(Y53=15,H53,0)</f>
        <v>0</v>
      </c>
      <c r="W53" s="6">
        <f>IF(Y53=21,H53,0)</f>
        <v>0</v>
      </c>
      <c r="Y53" s="16">
        <v>21</v>
      </c>
      <c r="Z53" s="16">
        <f>E53*1</f>
        <v>0</v>
      </c>
      <c r="AA53" s="16">
        <f>E53*(1-1)</f>
        <v>0</v>
      </c>
    </row>
    <row r="54" spans="1:23" ht="15.75">
      <c r="A54" s="38"/>
      <c r="B54" s="27"/>
      <c r="C54" s="3"/>
      <c r="D54" s="3"/>
      <c r="E54" s="3"/>
      <c r="F54" s="47" t="s">
        <v>117</v>
      </c>
      <c r="G54" s="47"/>
      <c r="H54" s="41">
        <f>H12+H18+H20+H22+H24+H31+H38+H45+H47+H49+H51</f>
        <v>0</v>
      </c>
      <c r="U54" s="19">
        <f>SUM(U13:U53)</f>
        <v>0</v>
      </c>
      <c r="V54" s="19">
        <f>SUM(V13:V53)</f>
        <v>0</v>
      </c>
      <c r="W54" s="19">
        <f>SUM(W13:W53)</f>
        <v>0</v>
      </c>
    </row>
    <row r="55" spans="1:8" ht="11.25" customHeight="1">
      <c r="A55" s="39"/>
      <c r="B55" s="24" t="s">
        <v>120</v>
      </c>
      <c r="F55" s="24" t="s">
        <v>118</v>
      </c>
      <c r="H55" s="42"/>
    </row>
    <row r="56" spans="1:8" ht="409.5" customHeight="1" hidden="1">
      <c r="A56" s="43"/>
      <c r="B56" s="44"/>
      <c r="C56" s="44"/>
      <c r="D56" s="44"/>
      <c r="E56" s="44"/>
      <c r="F56" s="44"/>
      <c r="G56" s="44"/>
      <c r="H56" s="44"/>
    </row>
    <row r="57" ht="12.75">
      <c r="H57" s="25"/>
    </row>
    <row r="58" spans="2:4" ht="15.75">
      <c r="B58" s="31"/>
      <c r="C58" s="20"/>
      <c r="D58" s="20"/>
    </row>
    <row r="59" spans="2:8" ht="15.75">
      <c r="B59" s="28"/>
      <c r="D59" s="29"/>
      <c r="F59" s="20" t="s">
        <v>119</v>
      </c>
      <c r="G59" s="20"/>
      <c r="H59" s="26"/>
    </row>
    <row r="60" spans="2:8" ht="12.75">
      <c r="B60" s="29"/>
      <c r="D60" s="29"/>
      <c r="F60" s="24"/>
      <c r="G60" s="24"/>
      <c r="H60" s="24"/>
    </row>
    <row r="61" spans="2:4" ht="12.75">
      <c r="B61" s="29"/>
      <c r="D61" s="29"/>
    </row>
    <row r="62" spans="2:4" ht="12.75">
      <c r="B62" s="29"/>
      <c r="D62" s="29"/>
    </row>
    <row r="63" ht="12.75">
      <c r="B63" s="30"/>
    </row>
  </sheetData>
  <sheetProtection/>
  <mergeCells count="39">
    <mergeCell ref="G2:G3"/>
    <mergeCell ref="H2:H3"/>
    <mergeCell ref="G4:G5"/>
    <mergeCell ref="H6:H7"/>
    <mergeCell ref="A4:A5"/>
    <mergeCell ref="B4:B5"/>
    <mergeCell ref="C4:D5"/>
    <mergeCell ref="E4:F5"/>
    <mergeCell ref="A1:H1"/>
    <mergeCell ref="A2:A3"/>
    <mergeCell ref="B2:B3"/>
    <mergeCell ref="C2:D3"/>
    <mergeCell ref="E2:F3"/>
    <mergeCell ref="A8:A9"/>
    <mergeCell ref="B8:B9"/>
    <mergeCell ref="C8:D9"/>
    <mergeCell ref="E8:F9"/>
    <mergeCell ref="H4:H5"/>
    <mergeCell ref="A6:A7"/>
    <mergeCell ref="B6:B7"/>
    <mergeCell ref="C6:D7"/>
    <mergeCell ref="E6:F7"/>
    <mergeCell ref="G6:G7"/>
    <mergeCell ref="B12:E12"/>
    <mergeCell ref="B18:E18"/>
    <mergeCell ref="B20:E20"/>
    <mergeCell ref="B22:E22"/>
    <mergeCell ref="G8:G9"/>
    <mergeCell ref="H8:H9"/>
    <mergeCell ref="F10:H10"/>
    <mergeCell ref="A56:H56"/>
    <mergeCell ref="B47:E47"/>
    <mergeCell ref="B49:E49"/>
    <mergeCell ref="B51:E51"/>
    <mergeCell ref="F54:G54"/>
    <mergeCell ref="B24:E24"/>
    <mergeCell ref="B31:E31"/>
    <mergeCell ref="B38:E38"/>
    <mergeCell ref="B45:E45"/>
  </mergeCells>
  <printOptions/>
  <pageMargins left="0.394" right="0.394" top="0.24" bottom="0.21" header="0.5" footer="0.22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Stipoklasy</dc:creator>
  <cp:keywords/>
  <dc:description/>
  <cp:lastModifiedBy>Obec Stipoklasy</cp:lastModifiedBy>
  <cp:lastPrinted>2015-02-10T14:02:01Z</cp:lastPrinted>
  <dcterms:created xsi:type="dcterms:W3CDTF">2014-05-26T06:39:42Z</dcterms:created>
  <dcterms:modified xsi:type="dcterms:W3CDTF">2015-02-10T14:02:21Z</dcterms:modified>
  <cp:category/>
  <cp:version/>
  <cp:contentType/>
  <cp:contentStatus/>
</cp:coreProperties>
</file>